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sandoval\Documents\ALEX_POA_2023\2 POA-Trimestral\"/>
    </mc:Choice>
  </mc:AlternateContent>
  <xr:revisionPtr revIDLastSave="0" documentId="8_{6C5D09C8-D364-4E5B-BBCD-B77A2720C7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VIL" sheetId="5" r:id="rId1"/>
    <sheet name="PENAL" sheetId="7" r:id="rId2"/>
    <sheet name="FAMILIAR" sheetId="8" r:id="rId3"/>
    <sheet name=" MERCANTIL" sheetId="9" r:id="rId4"/>
    <sheet name="HIPOTECARIO" sheetId="14" r:id="rId5"/>
    <sheet name="MIXTO" sheetId="11" r:id="rId6"/>
    <sheet name="ADOLESCENTES" sheetId="10" r:id="rId7"/>
    <sheet name="FA" sheetId="1" r:id="rId8"/>
    <sheet name="ADMIN" sheetId="6" r:id="rId9"/>
    <sheet name="INDICADORES" sheetId="12" r:id="rId10"/>
  </sheets>
  <externalReferences>
    <externalReference r:id="rId11"/>
  </externalReferences>
  <definedNames>
    <definedName name="_xlnm.Print_Titles" localSheetId="3">' MERCANTIL'!$1:$9</definedName>
    <definedName name="_xlnm.Print_Titles" localSheetId="8">ADMIN!$1:$9</definedName>
    <definedName name="_xlnm.Print_Titles" localSheetId="6">ADOLESCENTES!$1:$9</definedName>
    <definedName name="_xlnm.Print_Titles" localSheetId="0">CIVIL!$1:$9</definedName>
    <definedName name="_xlnm.Print_Titles" localSheetId="2">FAMILIAR!$1:$9</definedName>
    <definedName name="_xlnm.Print_Titles" localSheetId="4">HIPOTECARIO!$1:$9</definedName>
    <definedName name="_xlnm.Print_Titles" localSheetId="5">MIXTO!$1:$9</definedName>
    <definedName name="_xlnm.Print_Titles" localSheetId="1">PENAL!$1:$9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1" l="1"/>
  <c r="F7" i="12"/>
  <c r="E7" i="12"/>
  <c r="C7" i="12"/>
  <c r="B7" i="12"/>
  <c r="H61" i="6"/>
  <c r="I61" i="6" s="1"/>
  <c r="I60" i="6"/>
  <c r="H89" i="6"/>
  <c r="I89" i="6" s="1"/>
  <c r="H88" i="6"/>
  <c r="I88" i="6" s="1"/>
  <c r="H87" i="6"/>
  <c r="I87" i="6" s="1"/>
  <c r="H86" i="6"/>
  <c r="I86" i="6" s="1"/>
  <c r="H85" i="6"/>
  <c r="I85" i="6" s="1"/>
  <c r="H95" i="8"/>
  <c r="I95" i="8" s="1"/>
  <c r="H94" i="8"/>
  <c r="I94" i="8" s="1"/>
  <c r="H93" i="8"/>
  <c r="I93" i="8" s="1"/>
  <c r="I92" i="8"/>
  <c r="H79" i="8"/>
  <c r="I79" i="8" s="1"/>
  <c r="H78" i="8"/>
  <c r="I78" i="8" s="1"/>
  <c r="H77" i="8"/>
  <c r="I77" i="8" s="1"/>
  <c r="I76" i="8"/>
  <c r="H74" i="8"/>
  <c r="I74" i="8" s="1"/>
  <c r="H73" i="8"/>
  <c r="I73" i="8" s="1"/>
  <c r="H72" i="8"/>
  <c r="I72" i="8" s="1"/>
  <c r="I71" i="8"/>
  <c r="H39" i="8"/>
  <c r="I39" i="8" s="1"/>
  <c r="H38" i="8"/>
  <c r="I38" i="8" s="1"/>
  <c r="H37" i="8"/>
  <c r="I37" i="8" s="1"/>
  <c r="I36" i="8"/>
  <c r="I15" i="14"/>
  <c r="I14" i="14"/>
  <c r="I13" i="14"/>
  <c r="I12" i="14"/>
  <c r="H24" i="9"/>
  <c r="I24" i="9" s="1"/>
  <c r="H23" i="9"/>
  <c r="I23" i="9" s="1"/>
  <c r="H22" i="9"/>
  <c r="I22" i="9" s="1"/>
  <c r="I21" i="9"/>
  <c r="H90" i="8"/>
  <c r="I90" i="8" s="1"/>
  <c r="H89" i="8"/>
  <c r="I89" i="8" s="1"/>
  <c r="H88" i="8"/>
  <c r="I88" i="8" s="1"/>
  <c r="I87" i="8"/>
  <c r="H85" i="8"/>
  <c r="I85" i="8" s="1"/>
  <c r="H84" i="8"/>
  <c r="I84" i="8" s="1"/>
  <c r="H83" i="8"/>
  <c r="I83" i="8" s="1"/>
  <c r="I82" i="8"/>
  <c r="H34" i="8"/>
  <c r="I34" i="8" s="1"/>
  <c r="H33" i="8"/>
  <c r="I33" i="8" s="1"/>
  <c r="H32" i="8"/>
  <c r="I32" i="8" s="1"/>
  <c r="I31" i="8"/>
  <c r="H92" i="6"/>
  <c r="I92" i="6" s="1"/>
  <c r="H38" i="7"/>
  <c r="H39" i="7"/>
  <c r="H37" i="7"/>
  <c r="H33" i="7"/>
  <c r="H34" i="7"/>
  <c r="H32" i="7"/>
  <c r="H28" i="7"/>
  <c r="H29" i="7"/>
  <c r="H27" i="7"/>
  <c r="H23" i="7"/>
  <c r="H24" i="7"/>
  <c r="H22" i="7"/>
  <c r="H18" i="7"/>
  <c r="H19" i="7"/>
  <c r="H17" i="7"/>
  <c r="H13" i="7"/>
  <c r="H14" i="7"/>
  <c r="H12" i="7"/>
  <c r="H79" i="6"/>
  <c r="I79" i="6" s="1"/>
  <c r="H80" i="6"/>
  <c r="I80" i="6" s="1"/>
  <c r="H81" i="6"/>
  <c r="I81" i="6" s="1"/>
  <c r="H82" i="6"/>
  <c r="I82" i="6" s="1"/>
  <c r="H78" i="6"/>
  <c r="I78" i="6" s="1"/>
  <c r="H72" i="6"/>
  <c r="I72" i="6" s="1"/>
  <c r="H73" i="6"/>
  <c r="I73" i="6" s="1"/>
  <c r="H74" i="6"/>
  <c r="I74" i="6" s="1"/>
  <c r="H75" i="6"/>
  <c r="I75" i="6" s="1"/>
  <c r="H71" i="6"/>
  <c r="I71" i="6" s="1"/>
  <c r="H65" i="6"/>
  <c r="I65" i="6" s="1"/>
  <c r="H66" i="6"/>
  <c r="I66" i="6" s="1"/>
  <c r="H67" i="6"/>
  <c r="I67" i="6" s="1"/>
  <c r="H68" i="6"/>
  <c r="I68" i="6" s="1"/>
  <c r="H64" i="6"/>
  <c r="I64" i="6" s="1"/>
  <c r="H68" i="8"/>
  <c r="I68" i="8" s="1"/>
  <c r="H69" i="8"/>
  <c r="I69" i="8" s="1"/>
  <c r="H67" i="8"/>
  <c r="I67" i="8" s="1"/>
  <c r="H63" i="8"/>
  <c r="I63" i="8" s="1"/>
  <c r="H64" i="8"/>
  <c r="I64" i="8" s="1"/>
  <c r="H62" i="8"/>
  <c r="I62" i="8" s="1"/>
  <c r="H58" i="8"/>
  <c r="I58" i="8" s="1"/>
  <c r="H59" i="8"/>
  <c r="I59" i="8" s="1"/>
  <c r="H57" i="8"/>
  <c r="I57" i="8" s="1"/>
  <c r="I66" i="8"/>
  <c r="I61" i="8"/>
  <c r="I56" i="8"/>
  <c r="I231" i="6"/>
  <c r="I232" i="6"/>
  <c r="I234" i="6"/>
  <c r="I235" i="6"/>
  <c r="I237" i="6"/>
  <c r="I238" i="6"/>
  <c r="I240" i="6"/>
  <c r="I241" i="6"/>
  <c r="I53" i="6"/>
  <c r="I54" i="6"/>
  <c r="I56" i="6"/>
  <c r="I57" i="6"/>
  <c r="I93" i="6"/>
  <c r="I94" i="6"/>
  <c r="I95" i="6"/>
  <c r="D7" i="12" l="1"/>
  <c r="H239" i="6"/>
  <c r="I239" i="6" s="1"/>
  <c r="H236" i="6"/>
  <c r="I236" i="6" s="1"/>
  <c r="H233" i="6"/>
  <c r="I233" i="6" s="1"/>
  <c r="I39" i="6"/>
  <c r="I40" i="6"/>
  <c r="I42" i="6"/>
  <c r="I43" i="6"/>
  <c r="H41" i="6"/>
  <c r="I41" i="6" s="1"/>
  <c r="I311" i="6"/>
  <c r="I312" i="6"/>
  <c r="I291" i="6"/>
  <c r="I292" i="6"/>
  <c r="I295" i="6"/>
  <c r="I296" i="6"/>
  <c r="I297" i="6"/>
  <c r="I198" i="6"/>
  <c r="I185" i="6"/>
  <c r="I181" i="6"/>
  <c r="I107" i="6"/>
  <c r="I108" i="6"/>
  <c r="I111" i="6"/>
  <c r="I112" i="6"/>
  <c r="I115" i="6"/>
  <c r="I14" i="1"/>
  <c r="I15" i="1"/>
  <c r="I16" i="1"/>
  <c r="B19" i="12" l="1"/>
  <c r="B18" i="12"/>
  <c r="H19" i="1"/>
  <c r="I19" i="1" s="1"/>
  <c r="H114" i="6"/>
  <c r="I114" i="6" s="1"/>
  <c r="H113" i="6"/>
  <c r="I113" i="6" s="1"/>
  <c r="H110" i="6"/>
  <c r="I110" i="6" s="1"/>
  <c r="H109" i="6"/>
  <c r="I109" i="6" s="1"/>
  <c r="B13" i="12"/>
  <c r="H58" i="6"/>
  <c r="I58" i="6" s="1"/>
  <c r="H55" i="6"/>
  <c r="I55" i="6" s="1"/>
  <c r="H294" i="6"/>
  <c r="I294" i="6" s="1"/>
  <c r="H293" i="6"/>
  <c r="I293" i="6" s="1"/>
  <c r="H177" i="6"/>
  <c r="I177" i="6" s="1"/>
  <c r="H263" i="6"/>
  <c r="I263" i="6" s="1"/>
  <c r="I25" i="8"/>
  <c r="I26" i="8"/>
  <c r="I40" i="8"/>
  <c r="I41" i="8"/>
  <c r="I45" i="8"/>
  <c r="I46" i="8"/>
  <c r="I50" i="8"/>
  <c r="I51" i="8"/>
  <c r="I96" i="8"/>
  <c r="I97" i="8"/>
  <c r="H29" i="8"/>
  <c r="I29" i="8" s="1"/>
  <c r="H28" i="8"/>
  <c r="I28" i="8" s="1"/>
  <c r="H27" i="8"/>
  <c r="I27" i="8" s="1"/>
  <c r="H14" i="6" l="1"/>
  <c r="H188" i="6" l="1"/>
  <c r="H169" i="6" l="1"/>
  <c r="I169" i="6" s="1"/>
  <c r="H165" i="6"/>
  <c r="I165" i="6" s="1"/>
  <c r="H149" i="6"/>
  <c r="I149" i="6" s="1"/>
  <c r="H141" i="6" l="1"/>
  <c r="I141" i="6" s="1"/>
  <c r="H130" i="6" l="1"/>
  <c r="I130" i="6" s="1"/>
  <c r="H126" i="6"/>
  <c r="I126" i="6" s="1"/>
  <c r="H122" i="6"/>
  <c r="I122" i="6" s="1"/>
  <c r="H52" i="6"/>
  <c r="I52" i="6" s="1"/>
  <c r="H48" i="6"/>
  <c r="I48" i="6" s="1"/>
  <c r="I33" i="6"/>
  <c r="I34" i="6"/>
  <c r="I14" i="6" l="1"/>
  <c r="I98" i="6" l="1"/>
  <c r="I99" i="6"/>
  <c r="I186" i="6"/>
  <c r="I187" i="6"/>
  <c r="I188" i="6"/>
  <c r="H204" i="6" l="1"/>
  <c r="I204" i="6" s="1"/>
  <c r="H205" i="6"/>
  <c r="I205" i="6" s="1"/>
  <c r="I18" i="11" l="1"/>
  <c r="I19" i="11"/>
  <c r="I25" i="11"/>
  <c r="I26" i="11"/>
  <c r="I33" i="11"/>
  <c r="I34" i="11"/>
  <c r="I41" i="11"/>
  <c r="I42" i="11"/>
  <c r="I48" i="11"/>
  <c r="I49" i="11"/>
  <c r="I50" i="11"/>
  <c r="I51" i="11"/>
  <c r="I52" i="11"/>
  <c r="I53" i="11"/>
  <c r="I54" i="11"/>
  <c r="I55" i="11"/>
  <c r="I56" i="11"/>
  <c r="I57" i="11"/>
  <c r="I20" i="1" l="1"/>
  <c r="I16" i="6"/>
  <c r="I17" i="6"/>
  <c r="I20" i="6"/>
  <c r="I21" i="6"/>
  <c r="I24" i="6"/>
  <c r="I25" i="6"/>
  <c r="I27" i="6"/>
  <c r="I28" i="6"/>
  <c r="I30" i="6"/>
  <c r="I31" i="6"/>
  <c r="I36" i="6"/>
  <c r="I37" i="6"/>
  <c r="I45" i="6"/>
  <c r="I46" i="6"/>
  <c r="I49" i="6"/>
  <c r="I50" i="6"/>
  <c r="I104" i="6"/>
  <c r="I105" i="6"/>
  <c r="I116" i="6"/>
  <c r="I119" i="6"/>
  <c r="I120" i="6"/>
  <c r="I123" i="6"/>
  <c r="I124" i="6"/>
  <c r="I127" i="6"/>
  <c r="I128" i="6"/>
  <c r="I131" i="6"/>
  <c r="I132" i="6"/>
  <c r="I134" i="6"/>
  <c r="I135" i="6"/>
  <c r="I138" i="6"/>
  <c r="I139" i="6"/>
  <c r="I142" i="6"/>
  <c r="I143" i="6"/>
  <c r="I146" i="6"/>
  <c r="I147" i="6"/>
  <c r="I150" i="6"/>
  <c r="I151" i="6"/>
  <c r="I153" i="6"/>
  <c r="I154" i="6"/>
  <c r="I156" i="6"/>
  <c r="I157" i="6"/>
  <c r="I159" i="6"/>
  <c r="I160" i="6"/>
  <c r="I162" i="6"/>
  <c r="I163" i="6"/>
  <c r="I166" i="6"/>
  <c r="I167" i="6"/>
  <c r="I170" i="6"/>
  <c r="I171" i="6"/>
  <c r="I174" i="6"/>
  <c r="I175" i="6"/>
  <c r="I182" i="6"/>
  <c r="I183" i="6"/>
  <c r="I189" i="6"/>
  <c r="I190" i="6"/>
  <c r="I199" i="6"/>
  <c r="I202" i="6"/>
  <c r="I203" i="6"/>
  <c r="I206" i="6"/>
  <c r="I207" i="6"/>
  <c r="I210" i="6"/>
  <c r="I211" i="6"/>
  <c r="I213" i="6"/>
  <c r="I214" i="6"/>
  <c r="I216" i="6"/>
  <c r="I217" i="6"/>
  <c r="I219" i="6"/>
  <c r="I220" i="6"/>
  <c r="I222" i="6"/>
  <c r="I223" i="6"/>
  <c r="I225" i="6"/>
  <c r="I226" i="6"/>
  <c r="I228" i="6"/>
  <c r="I229" i="6"/>
  <c r="I244" i="6"/>
  <c r="I245" i="6"/>
  <c r="I247" i="6"/>
  <c r="I248" i="6"/>
  <c r="I250" i="6"/>
  <c r="I251" i="6"/>
  <c r="I253" i="6"/>
  <c r="I254" i="6"/>
  <c r="I256" i="6"/>
  <c r="I257" i="6"/>
  <c r="I259" i="6"/>
  <c r="I260" i="6"/>
  <c r="I264" i="6"/>
  <c r="I265" i="6"/>
  <c r="I267" i="6"/>
  <c r="I268" i="6"/>
  <c r="I272" i="6"/>
  <c r="I273" i="6"/>
  <c r="I275" i="6"/>
  <c r="I276" i="6"/>
  <c r="I278" i="6"/>
  <c r="I279" i="6"/>
  <c r="I281" i="6"/>
  <c r="I282" i="6"/>
  <c r="I286" i="6"/>
  <c r="I287" i="6"/>
  <c r="I298" i="6"/>
  <c r="I301" i="6"/>
  <c r="I302" i="6"/>
  <c r="I304" i="6"/>
  <c r="I305" i="6"/>
  <c r="I307" i="6"/>
  <c r="I308" i="6"/>
  <c r="I309" i="6"/>
  <c r="I316" i="6"/>
  <c r="I317" i="6"/>
  <c r="I319" i="6"/>
  <c r="I320" i="6"/>
  <c r="I322" i="6"/>
  <c r="I323" i="6"/>
  <c r="I324" i="6"/>
  <c r="B12" i="12"/>
  <c r="H51" i="6"/>
  <c r="I51" i="6" s="1"/>
  <c r="H47" i="6"/>
  <c r="I47" i="6" s="1"/>
  <c r="H44" i="6"/>
  <c r="I44" i="6" s="1"/>
  <c r="H38" i="6"/>
  <c r="I38" i="6" s="1"/>
  <c r="H35" i="6"/>
  <c r="I35" i="6" s="1"/>
  <c r="H32" i="6"/>
  <c r="I32" i="6" s="1"/>
  <c r="H29" i="6"/>
  <c r="I29" i="6" s="1"/>
  <c r="H197" i="6" l="1"/>
  <c r="I197" i="6" s="1"/>
  <c r="H195" i="6"/>
  <c r="I195" i="6" s="1"/>
  <c r="H148" i="6"/>
  <c r="I148" i="6" s="1"/>
  <c r="H145" i="6"/>
  <c r="I145" i="6" s="1"/>
  <c r="H144" i="6"/>
  <c r="I144" i="6" s="1"/>
  <c r="H140" i="6"/>
  <c r="I140" i="6" s="1"/>
  <c r="H137" i="6"/>
  <c r="I137" i="6" s="1"/>
  <c r="H136" i="6"/>
  <c r="I136" i="6" s="1"/>
  <c r="H129" i="6"/>
  <c r="I129" i="6" s="1"/>
  <c r="H125" i="6"/>
  <c r="I125" i="6" s="1"/>
  <c r="H121" i="6"/>
  <c r="I121" i="6" s="1"/>
  <c r="H118" i="6"/>
  <c r="I118" i="6" s="1"/>
  <c r="H117" i="6"/>
  <c r="I117" i="6" s="1"/>
  <c r="H22" i="6"/>
  <c r="I22" i="6" s="1"/>
  <c r="H18" i="6"/>
  <c r="I18" i="6" s="1"/>
  <c r="H12" i="6"/>
  <c r="H27" i="11"/>
  <c r="I27" i="11" s="1"/>
  <c r="H29" i="11"/>
  <c r="I29" i="11" s="1"/>
  <c r="H30" i="11"/>
  <c r="I30" i="11" s="1"/>
  <c r="H31" i="11"/>
  <c r="I31" i="11" s="1"/>
  <c r="H28" i="11"/>
  <c r="I28" i="11" s="1"/>
  <c r="B15" i="12" l="1"/>
  <c r="B14" i="12"/>
  <c r="I15" i="9"/>
  <c r="I16" i="9"/>
  <c r="I26" i="9"/>
  <c r="I30" i="9"/>
  <c r="I31" i="9"/>
  <c r="I35" i="9"/>
  <c r="I36" i="9"/>
  <c r="I15" i="8"/>
  <c r="I16" i="8"/>
  <c r="I20" i="8"/>
  <c r="I21" i="8"/>
  <c r="I15" i="7"/>
  <c r="I16" i="7"/>
  <c r="I20" i="7"/>
  <c r="I21" i="7"/>
  <c r="I25" i="7"/>
  <c r="I26" i="7"/>
  <c r="I30" i="7"/>
  <c r="I31" i="7"/>
  <c r="I35" i="7"/>
  <c r="I36" i="7"/>
  <c r="I40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B8" i="12"/>
  <c r="B6" i="12"/>
  <c r="B5" i="12"/>
  <c r="B4" i="12"/>
  <c r="B3" i="12"/>
  <c r="B2" i="12"/>
  <c r="H47" i="11"/>
  <c r="I47" i="11" s="1"/>
  <c r="H46" i="11"/>
  <c r="I46" i="11" s="1"/>
  <c r="H45" i="11"/>
  <c r="I45" i="11" s="1"/>
  <c r="H44" i="11"/>
  <c r="I44" i="11" s="1"/>
  <c r="H43" i="11"/>
  <c r="I43" i="11" s="1"/>
  <c r="H40" i="11"/>
  <c r="I40" i="11" s="1"/>
  <c r="H39" i="11"/>
  <c r="I39" i="11" s="1"/>
  <c r="H38" i="11"/>
  <c r="I38" i="11" s="1"/>
  <c r="H36" i="11"/>
  <c r="I36" i="11" s="1"/>
  <c r="H35" i="11"/>
  <c r="I3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4" i="11"/>
  <c r="I14" i="11" s="1"/>
  <c r="H13" i="11"/>
  <c r="I13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9" i="9"/>
  <c r="I39" i="9" s="1"/>
  <c r="H38" i="9"/>
  <c r="I38" i="9" s="1"/>
  <c r="H37" i="9"/>
  <c r="I37" i="9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100" i="8"/>
  <c r="I100" i="8" s="1"/>
  <c r="H99" i="8"/>
  <c r="I99" i="8" s="1"/>
  <c r="H98" i="8"/>
  <c r="I98" i="8" s="1"/>
  <c r="H54" i="8"/>
  <c r="I54" i="8" s="1"/>
  <c r="H53" i="8"/>
  <c r="I53" i="8" s="1"/>
  <c r="H52" i="8"/>
  <c r="I52" i="8" s="1"/>
  <c r="H49" i="8"/>
  <c r="I49" i="8" s="1"/>
  <c r="H48" i="8"/>
  <c r="I48" i="8" s="1"/>
  <c r="H47" i="8"/>
  <c r="I47" i="8" s="1"/>
  <c r="H44" i="8"/>
  <c r="I44" i="8" s="1"/>
  <c r="H43" i="8"/>
  <c r="I43" i="8" s="1"/>
  <c r="H42" i="8"/>
  <c r="I42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I39" i="7"/>
  <c r="I38" i="7"/>
  <c r="I37" i="7"/>
  <c r="I34" i="7"/>
  <c r="I33" i="7"/>
  <c r="I32" i="7"/>
  <c r="I29" i="7"/>
  <c r="I28" i="7"/>
  <c r="I27" i="7"/>
  <c r="I24" i="7"/>
  <c r="I23" i="7"/>
  <c r="I22" i="7"/>
  <c r="I19" i="7"/>
  <c r="I18" i="7"/>
  <c r="I17" i="7"/>
  <c r="I14" i="7"/>
  <c r="I13" i="7"/>
  <c r="I12" i="7"/>
  <c r="H321" i="6"/>
  <c r="I321" i="6" s="1"/>
  <c r="H318" i="6"/>
  <c r="I318" i="6" s="1"/>
  <c r="H315" i="6"/>
  <c r="I315" i="6" s="1"/>
  <c r="H314" i="6"/>
  <c r="I314" i="6" s="1"/>
  <c r="H313" i="6"/>
  <c r="I313" i="6" s="1"/>
  <c r="H310" i="6"/>
  <c r="I310" i="6" s="1"/>
  <c r="H306" i="6"/>
  <c r="I306" i="6" s="1"/>
  <c r="H303" i="6"/>
  <c r="I303" i="6" s="1"/>
  <c r="H300" i="6"/>
  <c r="I300" i="6" s="1"/>
  <c r="H299" i="6"/>
  <c r="I299" i="6" s="1"/>
  <c r="H290" i="6"/>
  <c r="I290" i="6" s="1"/>
  <c r="H289" i="6"/>
  <c r="I289" i="6" s="1"/>
  <c r="H288" i="6"/>
  <c r="I288" i="6" s="1"/>
  <c r="H285" i="6"/>
  <c r="I285" i="6" s="1"/>
  <c r="H284" i="6"/>
  <c r="I284" i="6" s="1"/>
  <c r="H283" i="6"/>
  <c r="I283" i="6" s="1"/>
  <c r="H280" i="6"/>
  <c r="I280" i="6" s="1"/>
  <c r="H277" i="6"/>
  <c r="I277" i="6" s="1"/>
  <c r="H274" i="6"/>
  <c r="I274" i="6" s="1"/>
  <c r="H271" i="6"/>
  <c r="I271" i="6" s="1"/>
  <c r="H270" i="6"/>
  <c r="I270" i="6" s="1"/>
  <c r="H269" i="6"/>
  <c r="I269" i="6" s="1"/>
  <c r="H266" i="6"/>
  <c r="I266" i="6" s="1"/>
  <c r="H262" i="6"/>
  <c r="I262" i="6" s="1"/>
  <c r="H261" i="6"/>
  <c r="I261" i="6" s="1"/>
  <c r="H258" i="6"/>
  <c r="I258" i="6" s="1"/>
  <c r="H255" i="6"/>
  <c r="I255" i="6" s="1"/>
  <c r="H252" i="6"/>
  <c r="I252" i="6" s="1"/>
  <c r="H249" i="6"/>
  <c r="I249" i="6" s="1"/>
  <c r="H246" i="6"/>
  <c r="I246" i="6" s="1"/>
  <c r="H243" i="6"/>
  <c r="I243" i="6" s="1"/>
  <c r="H242" i="6"/>
  <c r="I242" i="6" s="1"/>
  <c r="H230" i="6"/>
  <c r="I230" i="6" s="1"/>
  <c r="H227" i="6"/>
  <c r="I227" i="6" s="1"/>
  <c r="H224" i="6"/>
  <c r="I224" i="6" s="1"/>
  <c r="H221" i="6"/>
  <c r="I221" i="6" s="1"/>
  <c r="H218" i="6"/>
  <c r="I218" i="6" s="1"/>
  <c r="H215" i="6"/>
  <c r="I215" i="6" s="1"/>
  <c r="H212" i="6"/>
  <c r="I212" i="6" s="1"/>
  <c r="H209" i="6"/>
  <c r="I209" i="6" s="1"/>
  <c r="H208" i="6"/>
  <c r="I208" i="6" s="1"/>
  <c r="H201" i="6"/>
  <c r="I201" i="6" s="1"/>
  <c r="H200" i="6"/>
  <c r="I200" i="6" s="1"/>
  <c r="H196" i="6"/>
  <c r="I196" i="6" s="1"/>
  <c r="H191" i="6"/>
  <c r="I191" i="6" s="1"/>
  <c r="H193" i="6"/>
  <c r="I193" i="6" s="1"/>
  <c r="H192" i="6"/>
  <c r="I192" i="6" s="1"/>
  <c r="H194" i="6"/>
  <c r="I194" i="6" s="1"/>
  <c r="H184" i="6"/>
  <c r="I184" i="6" s="1"/>
  <c r="H176" i="6"/>
  <c r="I176" i="6" s="1"/>
  <c r="H179" i="6"/>
  <c r="I179" i="6" s="1"/>
  <c r="H178" i="6"/>
  <c r="I178" i="6" s="1"/>
  <c r="H180" i="6"/>
  <c r="I180" i="6" s="1"/>
  <c r="H173" i="6"/>
  <c r="I173" i="6" s="1"/>
  <c r="H172" i="6"/>
  <c r="I172" i="6" s="1"/>
  <c r="H168" i="6"/>
  <c r="I168" i="6" s="1"/>
  <c r="H164" i="6"/>
  <c r="I164" i="6" s="1"/>
  <c r="H161" i="6"/>
  <c r="I161" i="6" s="1"/>
  <c r="H158" i="6"/>
  <c r="I158" i="6" s="1"/>
  <c r="H155" i="6"/>
  <c r="I155" i="6" s="1"/>
  <c r="H152" i="6"/>
  <c r="I152" i="6" s="1"/>
  <c r="H133" i="6"/>
  <c r="I133" i="6" s="1"/>
  <c r="H106" i="6"/>
  <c r="I106" i="6" s="1"/>
  <c r="H15" i="6"/>
  <c r="I15" i="6" s="1"/>
  <c r="H103" i="6"/>
  <c r="I103" i="6" s="1"/>
  <c r="H102" i="6"/>
  <c r="I102" i="6" s="1"/>
  <c r="H101" i="6"/>
  <c r="I101" i="6" s="1"/>
  <c r="H100" i="6"/>
  <c r="I100" i="6" s="1"/>
  <c r="H97" i="6"/>
  <c r="I97" i="6" s="1"/>
  <c r="H96" i="6"/>
  <c r="H26" i="6"/>
  <c r="I26" i="6" s="1"/>
  <c r="H23" i="6"/>
  <c r="I23" i="6" s="1"/>
  <c r="H19" i="6"/>
  <c r="I19" i="6" s="1"/>
  <c r="H13" i="6"/>
  <c r="I13" i="6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H18" i="1"/>
  <c r="I18" i="1" s="1"/>
  <c r="H17" i="1"/>
  <c r="H12" i="1"/>
  <c r="H13" i="1"/>
  <c r="I13" i="1" s="1"/>
  <c r="I17" i="1" l="1"/>
  <c r="E19" i="12" s="1"/>
  <c r="C19" i="12"/>
  <c r="D19" i="12" s="1"/>
  <c r="I12" i="1"/>
  <c r="C18" i="12"/>
  <c r="D18" i="12" s="1"/>
  <c r="I96" i="6"/>
  <c r="E13" i="12" s="1"/>
  <c r="C13" i="12"/>
  <c r="D13" i="12" s="1"/>
  <c r="C12" i="12"/>
  <c r="D12" i="12" s="1"/>
  <c r="B20" i="12"/>
  <c r="C8" i="12"/>
  <c r="D8" i="12" s="1"/>
  <c r="I17" i="10"/>
  <c r="F8" i="12" s="1"/>
  <c r="C5" i="12"/>
  <c r="D5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4" i="12"/>
  <c r="D14" i="12" s="1"/>
  <c r="C15" i="12"/>
  <c r="D15" i="12" s="1"/>
  <c r="I12" i="6"/>
  <c r="E12" i="12" s="1"/>
  <c r="E15" i="12"/>
  <c r="E14" i="12"/>
  <c r="B16" i="12"/>
  <c r="I12" i="5"/>
  <c r="F2" i="12" s="1"/>
  <c r="C2" i="12"/>
  <c r="D2" i="12" s="1"/>
  <c r="B9" i="12"/>
  <c r="B22" i="12" l="1"/>
  <c r="F9" i="12"/>
  <c r="E16" i="12"/>
  <c r="C20" i="12"/>
  <c r="D20" i="12" s="1"/>
  <c r="E8" i="12"/>
  <c r="F20" i="12"/>
  <c r="E18" i="12"/>
  <c r="E20" i="12" s="1"/>
  <c r="F16" i="12"/>
  <c r="C16" i="12"/>
  <c r="E2" i="12"/>
  <c r="C9" i="12"/>
  <c r="D9" i="12" s="1"/>
  <c r="F22" i="12" l="1"/>
  <c r="C22" i="12"/>
  <c r="D22" i="12" s="1"/>
  <c r="E22" i="12"/>
  <c r="E9" i="12"/>
  <c r="G9" i="12" s="1"/>
  <c r="D16" i="12"/>
  <c r="G22" i="12" l="1"/>
</calcChain>
</file>

<file path=xl/sharedStrings.xml><?xml version="1.0" encoding="utf-8"?>
<sst xmlns="http://schemas.openxmlformats.org/spreadsheetml/2006/main" count="955" uniqueCount="366">
  <si>
    <t>DEPENDENCIA/CÓDIGO PROGRAMÁTICO</t>
  </si>
  <si>
    <t>UNIDAD DE MEDIDA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</si>
  <si>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</si>
  <si>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</si>
  <si>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</si>
  <si>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</si>
  <si>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</si>
  <si>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</si>
  <si>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</si>
  <si>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</si>
  <si>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</si>
  <si>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</si>
  <si>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Fondo Auxiliar 04-223-1-2-1-AI35-P07-10</t>
  </si>
  <si>
    <t>Instituto de la Judicatura 04-510-1-2-1-AI51-M16-10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</si>
  <si>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</si>
  <si>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</si>
  <si>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</si>
  <si>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</si>
  <si>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</si>
  <si>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</si>
  <si>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</si>
  <si>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</si>
  <si>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</si>
  <si>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</si>
  <si>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</si>
  <si>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</si>
  <si>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</si>
  <si>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</si>
  <si>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</si>
  <si>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</si>
  <si>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</si>
  <si>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</si>
  <si>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</si>
  <si>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</si>
  <si>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</si>
  <si>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</si>
  <si>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</si>
  <si>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</si>
  <si>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</si>
  <si>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Convenio y acta circunstanciada</t>
  </si>
  <si>
    <t>Centro Estatal de Justicia Alternativa Tijuana 04-150-1-2-1-AI16-E06-20</t>
  </si>
  <si>
    <t>Centro Estatal de Justicia Alternativa Ensenada 04-150-1-2-1-AI16-E06-30</t>
  </si>
  <si>
    <t>Evento</t>
  </si>
  <si>
    <t>Expediente</t>
  </si>
  <si>
    <t>PROGRAMA O17</t>
  </si>
  <si>
    <t>Contraloría Mexicali 04-130-1-2-1-AI48-017-10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</si>
  <si>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</si>
  <si>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</si>
  <si>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</si>
  <si>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Ciudad Morelos del Sistema de Justicia Penal Oral 02-315-1-2-1-AI45-P07-12</t>
  </si>
  <si>
    <t>Unidad Foránea de Guadalupe Victoria del Sistema de Justicia Penal Oral 02-315-1-2-1-AI45-P07-11</t>
  </si>
  <si>
    <t>Adolescentes de Mexicali del Sistema de Justicia Penal Oral 03-701-1-2-1-AI12-E06-10</t>
  </si>
  <si>
    <t>Adolescentes de Tijuana del Sistema de Justicia Penal Oral 03-701-1-2-1-AI12-E06-20</t>
  </si>
  <si>
    <t>Adolescentes de Ensenada del Sistema de Justicia Penal Oral 03-701-1-2-1-AI12-E06-30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</si>
  <si>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</si>
  <si>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</si>
  <si>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</si>
  <si>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</si>
  <si>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</si>
  <si>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</si>
  <si>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</si>
  <si>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</si>
  <si>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</si>
  <si>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</si>
  <si>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</si>
  <si>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Coordinación de Segunda Instancia del Sistema de Justicia Penal Oral 02-101-1-2-1-AI46-P07-10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</si>
  <si>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</si>
  <si>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</si>
  <si>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</si>
  <si>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</si>
  <si>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</si>
  <si>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</si>
  <si>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</si>
  <si>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</si>
  <si>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</si>
  <si>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</si>
  <si>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</si>
  <si>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</si>
  <si>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</si>
  <si>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</si>
  <si>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</si>
  <si>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</si>
  <si>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</si>
  <si>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</si>
  <si>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</si>
  <si>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</si>
  <si>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</si>
  <si>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</si>
  <si>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</si>
  <si>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</si>
  <si>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</si>
  <si>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</si>
  <si>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</si>
  <si>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</si>
  <si>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</si>
  <si>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</si>
  <si>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</si>
  <si>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</si>
  <si>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</si>
  <si>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4. Intervención jurisdiccional (familiar).</t>
  </si>
  <si>
    <t>5. Despacho judicial.</t>
  </si>
  <si>
    <t>6. Actos procedimentales.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</si>
  <si>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</si>
  <si>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</si>
  <si>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</si>
  <si>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</si>
  <si>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</si>
  <si>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</si>
  <si>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</si>
  <si>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</si>
  <si>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</si>
  <si>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</si>
  <si>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</si>
  <si>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</si>
  <si>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</si>
  <si>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</si>
  <si>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</si>
  <si>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</si>
  <si>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FONDO</t>
  </si>
  <si>
    <t>INSTITUTO</t>
  </si>
  <si>
    <t>ADMINISTRATIVOS</t>
  </si>
  <si>
    <t>PROGRAMA M14</t>
  </si>
  <si>
    <t xml:space="preserve"> 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</si>
  <si>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</si>
  <si>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</si>
  <si>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</si>
  <si>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</si>
  <si>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</si>
  <si>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</si>
  <si>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Comisión de Administración 04-202-1-2-1-AI58-P07-10</t>
  </si>
  <si>
    <t>3. Intervención jurisdiccional (familiar).</t>
  </si>
  <si>
    <t>4. Despacho judicial.</t>
  </si>
  <si>
    <t>5. Actos procedimentales.</t>
  </si>
  <si>
    <t>Unidad de Causa de Tijuana del Sistema de Justicia Penal Oral 02-312-1-2-1-AI46-P07-20</t>
  </si>
  <si>
    <t>Unidad de Sala de Tijuana del Sistema de Justicia Penal Oral 02-311-1-2-1-AI46-P07-20</t>
  </si>
  <si>
    <t>Coordinación Jueces de Tijuana del Sistema de Justicia Penal Oral 02-201-1-2-1-AI47-E06-20</t>
  </si>
  <si>
    <t>Unidad de Causa de Rosarito del Sistema de Justicia Penal Oral 02-312-1-2-1-AI46-P07-50</t>
  </si>
  <si>
    <t>Unidad de Sala de Rosarito del Sistema de Justicia Penal Oral 02-311-1-2-1-AI46-P07-50</t>
  </si>
  <si>
    <t>Coordinador Jueces de Rosarito del Sistema de Justicia Penal Oral 02-201-1-2-1-AI47-E06-50</t>
  </si>
  <si>
    <t>Unidad de Causa de Ensenada del Sistema de Justicia Penal Oral 02-312-1-2-1-AI46-P07-30</t>
  </si>
  <si>
    <t>Unidad de Sala de Ensenada del Sistema de Justicia Penal Oral 02-311-1-2-1-AI46-P07-30</t>
  </si>
  <si>
    <t>Coordinación de Jueces de Ensenada del Sistema de Justicia Penal Oral 02-201-1-2-1-AI47-E06-30</t>
  </si>
  <si>
    <t>Unidad de Causa de Tecate del Sistema de Justicia Penal Oral 02-312-1-2-1-AI46-P07-40</t>
  </si>
  <si>
    <t>Unidad de Sala de Tecate del Sistema de Justicia Penal Oral 02-311-1-2-1-AI46-P07-40</t>
  </si>
  <si>
    <t>Coordinación de Jueces de Tecate del Sistema de Justicia Penal Oral 02-201-1-2-1-AI47-EO6-40</t>
  </si>
  <si>
    <t xml:space="preserve">                                                                                                                                                                                                PROGRAMA M16</t>
  </si>
  <si>
    <t>Departamento de Sistemas y Tecnología Informática del Sistema de Justicia Penal Oral 02-314-1-2-1-AI44-P07-10</t>
  </si>
  <si>
    <t>Cauciones recibidas, traspasadas y/o devueltas</t>
  </si>
  <si>
    <t>Actividades de control</t>
  </si>
  <si>
    <t>Proyectos e Investigaciones</t>
  </si>
  <si>
    <t>1. Conflictos resueltos a través de los medios alternativos en el partido judicial Mexicali.</t>
  </si>
  <si>
    <t>2. Atención a usuarios de Justicia Alternativa en el partido judicial Mexicali.</t>
  </si>
  <si>
    <t>3. Fortalecimiento de la Justicia Alternativa</t>
  </si>
  <si>
    <t>4. Contar con especialistas en materia de Justicia Alternativa.</t>
  </si>
  <si>
    <t>Solicitud</t>
  </si>
  <si>
    <t>Actividad de Difusión</t>
  </si>
  <si>
    <t>Eventos de capacitación y/o actualización</t>
  </si>
  <si>
    <t>1. Conflictos resueltos a través de los medios alternativos en el partido judicial Tijuana.</t>
  </si>
  <si>
    <t>2. Atención a usuarios de Justicia Alternativa en el partido judicial Tijuana.</t>
  </si>
  <si>
    <t>1. Conflictos resueltos a través de los medios alternativos en el partido judicial Ensenada.</t>
  </si>
  <si>
    <t>2. Atención a usuarios de Justicia Alternativa en el partido judicial Ensenada.</t>
  </si>
  <si>
    <t>1. Procesos Judiciales del Sistema de Justicia Penal Oral eficaces.</t>
  </si>
  <si>
    <t>Actuaciones Judiciales</t>
  </si>
  <si>
    <t>Actuaciones Administrativas y Judiciales</t>
  </si>
  <si>
    <t>1. Procesos Judiciales diligentes del Sistema de Justicia Penal Oral para adolescentes.</t>
  </si>
  <si>
    <t>1. Sistema de Justicia Penal Oral para adolescentes eficaz.</t>
  </si>
  <si>
    <t>2. Sistema de Justicia Penal Oral para adolescentes eficaz.</t>
  </si>
  <si>
    <t>1. Presidir las sesiones que celebre el Tribunal y el Consejo en Pleno, así como la convocación de sesiones extraordinarias del Pleno a solicitud del Consejo de la Judicatura.</t>
  </si>
  <si>
    <t>2. Representar al Poder Judicial del Estado ante la sociedad civil, colegios de profesionistas, litigantes, entre otros funcionarios de organismos públicos.</t>
  </si>
  <si>
    <t>Sesiones del Tribunal y del Consejo en Pleno presididas/ Firmas y análisis requeridos.</t>
  </si>
  <si>
    <t>Representaciones</t>
  </si>
  <si>
    <t>Indicadores de gestión</t>
  </si>
  <si>
    <t>1. Consolidar el Sistema de Evaluación del Desempeño.</t>
  </si>
  <si>
    <t>2. Impulsar el Sistema de Planeación Institucional mediante la concreción de resultados, objetivos y proyectos propuestos en el Plan de Desarrollo 2021-2023.</t>
  </si>
  <si>
    <t>3. Organizar las estructuras y las actividades de trabajo con el fin de mejorar la eficacia y la eficiencia de los procesos.</t>
  </si>
  <si>
    <t>4. Proponer estrategias y planes de acción, mediante la recopilación de datos, diagnóstico y/o análisis de información en relación a los temas requeridos.</t>
  </si>
  <si>
    <t>Documentos normativos</t>
  </si>
  <si>
    <t>Análisis/Proyectos</t>
  </si>
  <si>
    <t>Documento (Reporte SIAJ)</t>
  </si>
  <si>
    <t>Actuaciones Administrativas</t>
  </si>
  <si>
    <t>1. Administración eficiente del NSJPO.</t>
  </si>
  <si>
    <t>1. Unidad de Sala brindando apoyo eficiente en la organización y logística del Sistema de Justicia Penal Oral.</t>
  </si>
  <si>
    <t>2. Unidad de Sala diligente en apoyo jurisdiccional al Sistema de Justicia Penal Oral.</t>
  </si>
  <si>
    <t>1. Unidad de causa Diligente.</t>
  </si>
  <si>
    <t>2. Unidad de causa Eficiente.</t>
  </si>
  <si>
    <t>1. Unidad Judicial diligente en apoyo a la operatividad del Sistema de Justicia Penal Oral.</t>
  </si>
  <si>
    <t>Actuaciones Judiciales y Administrativas</t>
  </si>
  <si>
    <t>1. Unidad Foránea diligente en apoyo a la operatividad del Sistema de Justicia Penal Oral.</t>
  </si>
  <si>
    <t>Actividades de seguimiento, coordinación y vigilancia de las diversas áreas de la Oficialía Mayor.</t>
  </si>
  <si>
    <t>1. Coordinar y dar seguimiento a los asuntos relativos a recursos humanos, bienes y servicios e informática.</t>
  </si>
  <si>
    <t>Documentos referentes al abastecimiento y control de suministros de Almacén</t>
  </si>
  <si>
    <t>Servicios brindados y/o supervisados</t>
  </si>
  <si>
    <t>1. Eficacia en el manejo y resguardo de materiales en el Almacén del partido judicial Tijuana.</t>
  </si>
  <si>
    <t>2. Proveer y supervisar los servicios básicos y especializados que requieran las diferentes áreas del Poder Judicial del Estado en el partido judicial de Tijuana.</t>
  </si>
  <si>
    <t>1. Eficacia en el manejo y resguardo de materiales en el Almacén del partido judicial Ensenada.</t>
  </si>
  <si>
    <t>2. Proveer y supervisar los servicios básicos y especializados que requieran las diferentes áreas del Poder Judicial del Estado en el partido judicial de Ensenada.</t>
  </si>
  <si>
    <t>Actividades realizadas/ Encuestas</t>
  </si>
  <si>
    <t>Nómina</t>
  </si>
  <si>
    <t>Mejoras a la infraestructura</t>
  </si>
  <si>
    <t>Bienes muebles resguardados y/o inventariados</t>
  </si>
  <si>
    <t>Solicitudes de adquisición atendidos/Procedimientos de adquisición realizados</t>
  </si>
  <si>
    <t>3. Proveer y supervisar los servicios básicos y especializados que requieran las diferentes áreas del Poder Judicial del Estado en el partido judicial de Mexicali.</t>
  </si>
  <si>
    <t>4. Suministrar de manera eficiente los requerimientos que resulten viables, de los insumos requeridos por las distintas áreas, siempre buscando el mejor precio y calidad.</t>
  </si>
  <si>
    <t>Departamento de Servicios Generales 04-212-1-2-1-AI37-P07-10</t>
  </si>
  <si>
    <t>1. Eficiente gestión y administración de los servicios generales en el Sistema de Justicia Penal Oral.</t>
  </si>
  <si>
    <t>Sistema de Justicia Penal Oral con infraestructura tecnológica moderna enfocada en el competente y digno servicio a brindar.</t>
  </si>
  <si>
    <t>Áreas y/o equipos habilitados</t>
  </si>
  <si>
    <t>Servicios por atención o mantenimientos brindados y/o supervisados</t>
  </si>
  <si>
    <t>Mantenimiento y/o servicios</t>
  </si>
  <si>
    <t>Requerimiento</t>
  </si>
  <si>
    <t>Áreas en las que se implementa el Sistema</t>
  </si>
  <si>
    <t>Usuarios con sistema implementado</t>
  </si>
  <si>
    <t>2. Asegurar y mantener el correcto funcionamiento del equipo de cómputo.</t>
  </si>
  <si>
    <t>3. Contar con una comunicación eficiente y sistemas de videovigilancia confiables en las diferentes áreas y edificios del Poder Judicial del Estado.</t>
  </si>
  <si>
    <t>7. Impulsar la mejora mediante la implementación de sistemas administrativos desarrollados, así como la capacitación y atención a usuarios de los mismos.</t>
  </si>
  <si>
    <t>Actuaciones documentales.</t>
  </si>
  <si>
    <t>Actividades de cumplimiento y control.</t>
  </si>
  <si>
    <t>Pólizas</t>
  </si>
  <si>
    <t>Actividades de cumplimiento y control</t>
  </si>
  <si>
    <t>Áreas monitoreadas</t>
  </si>
  <si>
    <t>1. Oficialía de Partes fortalecida y efectiva a fin de mejorar la calidad en el servicio a los justiciables en primera y segunda instancia.</t>
  </si>
  <si>
    <t>2. Servicio de correspondencia expedita para Secretaría General del Tribunal Superior de Justicia, para los Juzgados, Consejo de la Judicatura, Órganos Auxiliares y Unidades Administración.</t>
  </si>
  <si>
    <t>1. Contar con información comparable y consolidada en materia contable conforme la Ley General de Contabilidad Gubernamental.</t>
  </si>
  <si>
    <t>2. Gestión financiera eficiente.</t>
  </si>
  <si>
    <t>1. Ejercer el control ordenado, eficiente y transparente garantizando el equilibrio y salud financiera dando cumplimiento a las leyes en materia programática presupuestal.</t>
  </si>
  <si>
    <t>2. Dar seguimiento a las áreas que integran el Poder Judicial en relación con su programación a fin de integrar el Programa Operativo Anual.</t>
  </si>
  <si>
    <t>Constancias Visitas</t>
  </si>
  <si>
    <t>1. Vigilar diligentemente las actuaciones de los servidores públicos jurisdiccionales, a fin de prevenir y detectar conductas inapropiadas cometidas por los mismos. Ello con el fin de estar en aptitud de evaluar su desempeño. (Zona Valle)</t>
  </si>
  <si>
    <t>Constancias Administrativas</t>
  </si>
  <si>
    <t>1. Gestión Eficiente de los asuntos que sean competencia del Pleno del Tribunal Superior de Justicia.</t>
  </si>
  <si>
    <t>Informe de análisis y diseño</t>
  </si>
  <si>
    <t>1. Atención y diligencia al amparo Directo e Indirecto del Sistema de Justicia Penal Oral optimizando recursos.</t>
  </si>
  <si>
    <t>2. Secretaria General del Tribunal Superior de Justicia diligente en apoyo a la segunda instancia del sistema de justicia penal oral.</t>
  </si>
  <si>
    <t>2. Secretaria General del Tribunal Superior de Justicia diligente en apoyo a salas penales.</t>
  </si>
  <si>
    <t>3. Amparo Directo e Indirecto en materia Penal y Civil cumpliendo cabalmente con los requerimientos.</t>
  </si>
  <si>
    <t>4. Secretaria General del Tribunal Superior de Justicia diligente en apoyo a salas civiles.</t>
  </si>
  <si>
    <t>5. Diligencia Eficiente de los asuntos que sean competencia del Pleno del Tribunal Superior de Justicia.</t>
  </si>
  <si>
    <t>1. Unidad de Sala brindando apoyo eficiente en la organización y logística del Sistema de Justicia Penal Oral</t>
  </si>
  <si>
    <t>1. Gestión Eficiente de los asuntos que sean competencia del Pleno del Consejo de la Judicatura</t>
  </si>
  <si>
    <t>Actividades médicos legistas realizadas</t>
  </si>
  <si>
    <t>1. Auxilio médico legal a las autoridades que procuran y administran justicia en el Partido Judicial Mexicali.</t>
  </si>
  <si>
    <t>1. Auxilio médico legal a las autoridades que procuran y administran justicia en el Partido Judicial Tijuana.</t>
  </si>
  <si>
    <t>1. Auxilio médico legal a las autoridades que procuran y administran justicia en el Partido Judicial Ensenada.</t>
  </si>
  <si>
    <t>1. Auxilio médico legal a las autoridades que procuran y administran justicia en el Partido Judicial Tecate.</t>
  </si>
  <si>
    <t>1.Asesoría Jurídica eficaz para el Poder Judicial, y a su vez para los órganos y unidades administrativas del Consejo de la Judicatura.</t>
  </si>
  <si>
    <t>Actuaciones</t>
  </si>
  <si>
    <t>1. Formular planes y programas a ejecutar por el Instituto enfocados en fortalecer los conocimientos y habilidades necesarios para el adecuado desempeño de la función judicial, mediante acciones académicas.</t>
  </si>
  <si>
    <t>1. Gestión de acciones a fin de brindar la oportuna correspondencia a los asuntos de la Comisión.</t>
  </si>
  <si>
    <t>2. Gestión de acciones en apoyo al Pleno del Consejo relativo a la selección y posterior participación de magistrados, jueces, secretarios auxiliares, proyectistas, de acuerdos y actuarios.</t>
  </si>
  <si>
    <t>3. Gestión de acciones en los procesos de ratificación en el cargo de Jueces del Poder Judicial del Estado.</t>
  </si>
  <si>
    <t>1. Investigaciones y procedimientos de responsabilidad administrativas derivados de quejas administrativas contra servidores públicos (jurisdiccionales) del Poder Judicial y peritos auxiliares de la Administración de Justicia, integrados y substanciados legalmente.</t>
  </si>
  <si>
    <t>Actividades de vigilancia a asuntos relativos de las áreas que integran la Comisión</t>
  </si>
  <si>
    <t>1. Vigilar los asuntos relativos a recursos humanos, bienes y servicios, informática, ejercicio presupuestal del Poder Judicial, contraloría, archivo judicial y de notarias y Servicio Médico Forense.</t>
  </si>
  <si>
    <t>1. Padrón actualizado de peritos auxiliares de la Administración de Justicia que atienda las necesidades específicas de los ciudadanos bajacalifornianos ante los órganos jurisdiccionales del Poder Judicial del Estado.</t>
  </si>
  <si>
    <t>Actividades informativas</t>
  </si>
  <si>
    <t>Boletín</t>
  </si>
  <si>
    <t>1. Difundir con oportunidad, información clara y precisa sobre las actividades que sean emprendidas al interior de la institución.</t>
  </si>
  <si>
    <t>2. Crear un vínculo de comunicación con los diferentes colegios, barras y asociaciones de abogados, escuelas, así como los diversos sectores de la sociedad en el estado que sirvan de plataforma para socializar los temas del Poder Judicial del Estado.</t>
  </si>
  <si>
    <t>3. Desarrollar y ejecutar las estrategias de difusión para dar a conocer el actuar del Poder Judicial.</t>
  </si>
  <si>
    <t>Sesiones ordinarias y/o extraordinarias</t>
  </si>
  <si>
    <t>1. Disposiciones legales en materia de transparencia, acceso a la información y protección de datos personales cumplidas.</t>
  </si>
  <si>
    <t>2. Información transparente, completa, veraz y oportuna.</t>
  </si>
  <si>
    <t>3. Protección de datos personales en documentos publicados.</t>
  </si>
  <si>
    <t>Tocas/Expediente</t>
  </si>
  <si>
    <t>1. Administrar la recepción y préstamo de expedientes.</t>
  </si>
  <si>
    <t>1.Administrar la recepción y préstamo de expedientes.</t>
  </si>
  <si>
    <t>Revisiones Administrativas</t>
  </si>
  <si>
    <t>1. Auxiliar al Consejo de la Judicatura realizando auditorías a las Unidades Administrativas y Jurisdiccionales, con el objeto de promover la eficiencia de sus procedimientos, verificando el cumplimiento de los objetivos contenidos en sus programas; así como las obligaciones derivadas de las disposiciones en materia de planeación, presupuestación, ingresos, financiamiento, inversión y patrimonio del Poder Judicial del Estado.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</si>
  <si>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(Tijuana)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</si>
  <si>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(Ensenada)</t>
  </si>
  <si>
    <t>Contraloría Mexicali Declaracion Patrimonial 04-131-1-2-1-AI49-017-10</t>
  </si>
  <si>
    <t>Contraloría Tijuana 04-130-1-2-1-AI48-O17-20</t>
  </si>
  <si>
    <t>Contraloría Ensenada 04-130-1-2-1-AI48-O17-30</t>
  </si>
  <si>
    <t>1. Integrar las investigaciones y substanciar los procedimientos de responsabilidad administrativas relacionados con los servidores públicos del Poder Judicial del Estado; ello, en auxilio al Consejo de la Judicatura</t>
  </si>
  <si>
    <t>2. Prevenir, detectar y en su caso sancionar conductas inadmisibles en el Poder Judicial, promover la transparencia y vigilar la legalidad en la actuación de los servidores públicos de la institución.</t>
  </si>
  <si>
    <t>3. Vigilancia del cumplimiento de la presentación de las declaraciones de situación patrimonial, así como la evolución patrimonial de los servidores públicos del Poder Judicial del Estado</t>
  </si>
  <si>
    <t>Coordinación Jueces Mexicali 02-201-1-2-1-AI47-E06-10</t>
  </si>
  <si>
    <t>2. Vigilar diligentemente las actuaciones de los servidores públicos jurisdiccionales, a fin de prevenir y detectar conductas inapropiadas cometidas por los mismos. Ello con el fin de estar en aptitud de evaluar su desempeño. (Zona Costa).</t>
  </si>
  <si>
    <t>Juzgado Cuarto Familiar de Mexicali 03-204-1-2-1-AI09-E06-10</t>
  </si>
  <si>
    <t>2. Eficiente representación en los litigios laborales del Poder Judicial.</t>
  </si>
  <si>
    <t>3. Eficiente representación en los litigios de amparo y justicia administrativa del Poder Judicial.</t>
  </si>
  <si>
    <t>Minuta</t>
  </si>
  <si>
    <t>Dictamen</t>
  </si>
  <si>
    <t>1. Eficacia en el manejo y resguardo de materiales en el Almacén del partido judicial Mexicali.</t>
  </si>
  <si>
    <t>2. Dignificar la infraestructura del Poder Judicial del Estado, mediante mantenimiento, acondicionamiento y construcción de espacios adecuados para el desempeño de la Judicatura y la Administración de Justicia del Estado.</t>
  </si>
  <si>
    <t>5. Mantener actualizado el padrón de bienes muebles e inmuebles del Poder Judicial del Estado, mediante el control y resguardo de estos.</t>
  </si>
  <si>
    <t>1. Impulsar la mejora mediante la implementación de sistemas jurisdiccionales desarrollados, así como la capacitación y atención a usuarios de los mismos</t>
  </si>
  <si>
    <t>4. Habilitar de infraestructura tecnológica las áreas y equipos que así lo requieran.</t>
  </si>
  <si>
    <t>Unidad de Igualdad de Género 04-881-1-2-1-AI27-P07-10</t>
  </si>
  <si>
    <t>Centro de Convivencia Familiar Mexicali 04-170-1-2-1-AI29-E06-10</t>
  </si>
  <si>
    <t>Centro de Convivencia Familiar Tecate 04-170-1-2-1-AI29-E06-40</t>
  </si>
  <si>
    <t>Dar seguimiento a los pactos y acuerdos realizados por el Poder Judicial con otras instancias gubernamentales, así como a las solicitudes de información realizadas por los diferentes programas y asociaciones sobre temas de derechos humanos, grupos vulnerables e igualdad de género.</t>
  </si>
  <si>
    <t>Sensibilizar y formar al personal del Poder Judicial en temas de perspectiva de género y derechos humanos para optimizar la administración e impartición de justicia.</t>
  </si>
  <si>
    <t>Órgano jurisdiccional/Documento</t>
  </si>
  <si>
    <t>Actuaciones Celebradas</t>
  </si>
  <si>
    <t>Unidad de Sala de Mexicali del Sistema de Justicia Penal Oral 02-311-1-2-1-AI46-P07-10</t>
  </si>
  <si>
    <t>Unidad de Causa de Mexicali del Sistema de Justicia Penal Oral 02-312-1-2-1-AI46-P07-10</t>
  </si>
  <si>
    <t>1. Aplicación de procedimientos y políticas de control interno en la custodia y salvaguarda de valores remitidos por los C. Jueces del Estado, hasta en tanto sea ordenado su destino mediante orden judicial.</t>
  </si>
  <si>
    <t>2. Otorgamiento de servicio eficiente y de calidad en acatamiento de órdenes judiciales sobre recursos remitidos por los C. Jueces del Estado.</t>
  </si>
  <si>
    <t>1. Proyectos e Investigaciones enfocadas en el mejoramiento y desarrollo del Poder Judicial, incluyendo Derechos Humanos.</t>
  </si>
  <si>
    <t>2. Capacitación, actualización y formación en las diversas materias que integran la impartición de justicia, así como otros eventos académicos y programas que contribuyan a mejorar las aptitudes que desempeñan los funcionarios y servidores públicos de las diferentes áreas del Poder Judicial.</t>
  </si>
  <si>
    <t>3. Constancias emitidas a funcionarios y servidores públicos del Poder Judicial del Estado, capacitados y actualizados en los diversos eventos realizados.</t>
  </si>
  <si>
    <t>Constancias a personal</t>
  </si>
  <si>
    <t>2. Unidad de causa Eficiente.Eficiente.</t>
  </si>
  <si>
    <t>Coordinador Jueces el Hongo del Sistema de Justicia Penal Oral 02-201-1-2-1-AI47-E06-41</t>
  </si>
  <si>
    <t>Secretaria Auxiliar Sección Amparos Tijuana 01-913-1-2-1-AI31-P07-20</t>
  </si>
  <si>
    <t>Secretaria Auxiliar Sección Civil Tijuana 01-911-1-2-1-AI31-P07-20</t>
  </si>
  <si>
    <t>Actuaría Tijuana 01-914-1-2-1-AI31-P07-20</t>
  </si>
  <si>
    <t>Secretaria Auxiliar Sección Amparos Mexicali 01-913-1-2-1-AI31-P07-10</t>
  </si>
  <si>
    <t>Secretaria Auxiliar Sección Civil Mexicali 01-911-1-2-1-AI31-P07-10</t>
  </si>
  <si>
    <t>Actuaría Mexicali 01-914-1-2-1-AI31-P07-10</t>
  </si>
  <si>
    <t>Secretaria Auxiliar Sección Penal Mexicali 01-912-1-2-1-AI31-P07-10</t>
  </si>
  <si>
    <t>Secretaría General de Acuerdos del Tribunal Superior de Justicia Mexicali 01-910-1-2-1-AI30-P07-10</t>
  </si>
  <si>
    <t>Juzgado Cuarto Familiar de Tijuana 03-204-1-2-1-AI09-E06-20</t>
  </si>
  <si>
    <t>Juzgado Quinto Familiar de Tijuana 03-205-1-2-1-AI09-E06-20</t>
  </si>
  <si>
    <t>Juzgado Sexto Familiar de Tijuana 03-206-1-2-1-AI09-E06-20</t>
  </si>
  <si>
    <t>Juzgado Mixto de Primera Instancia de San Quintín 03-501-1-2-1-AI11-E06-60</t>
  </si>
  <si>
    <t>Tribunal Laboral Mexicali 02-202-1-2-1-AI20-E06-10</t>
  </si>
  <si>
    <t>Resolución Judicial</t>
  </si>
  <si>
    <t>Resoluciones Judiciales de Secretarios</t>
  </si>
  <si>
    <t>Diligencias Actuariales</t>
  </si>
  <si>
    <t>Actividades Administrativas</t>
  </si>
  <si>
    <t>Tribunal Laboral Tijuana 02-202-1-2-1-AI20-E06-20</t>
  </si>
  <si>
    <t>Tribunal Laboral Ensenada 02-202-1-2-1-AI20-E06-30</t>
  </si>
  <si>
    <t>1. Justicia diligente mediante la impartición de Justicia Laboral.</t>
  </si>
  <si>
    <t>2. Secretarías diligentes (Instrucción) en apoyo a la operatividad del Tribunal Laboral.</t>
  </si>
  <si>
    <t>3. Secretarías diligentes (Ejecución) en apoyo a la operatividad del Tribunal Laboral.</t>
  </si>
  <si>
    <t>4. Notificaciones Efectivas.</t>
  </si>
  <si>
    <t>5. Eficiente gestión y administración del Tribunal Laboral (Mexicali).</t>
  </si>
  <si>
    <t>1. Sanas convivencias paterno filial supervisadas y ordenadas en los juicios familiares en el Estado de Baja California.</t>
  </si>
  <si>
    <t>Unidad Judicial San Quintín del Sistema de Justicia Penal Oral 02-315-1-2-1-AI45-P07-60</t>
  </si>
  <si>
    <t>Unidad Foránea de San Felipe del Sistema de Justicia Penal Oral 02-315-1-2-1-AI45-P07-70</t>
  </si>
  <si>
    <t>1. Fomentar una cultura laboral que contribuya al desarrollo individual y profesional de las y los servidores públicos.</t>
  </si>
  <si>
    <t>2. Administración de personal eficiente impulsando la generación de información a través del Sistema de Recursos Humanos y Nóminas.</t>
  </si>
  <si>
    <t>5. Impulsar la mejora mediante el desarrollo de sistemas y adición de funcionalidades a los mismos simplificando con esto los procesos de las diferentes áreas administrativas.</t>
  </si>
  <si>
    <t>6. Impulsar la mejora mediante el desarrollo de sistemas y adición de funcionalidades a los mismos simplificando con esto los procesos de las diferentes áreas jurisdiccionales.</t>
  </si>
  <si>
    <t>2. Difundir los listados de acuerdos dictados por los órganos jurisdiccionales de primera y segunda instancia, el Consejo de la Judicatura del Estado; así como avisos y edictos judiciales.</t>
  </si>
  <si>
    <t>Tribunal Laboral San Quintín 02-202-1-2-1-AI20-E06-60</t>
  </si>
  <si>
    <t>5. Eficiente gestión y administración del Tribunal Laboral (Tijuana).</t>
  </si>
  <si>
    <t>5. Eficiente gestión y administración del Tribunal Laboral (Ensenada).</t>
  </si>
  <si>
    <t>5. Eficiente gestión y administración del Tribunal Laboral (San Quintín).</t>
  </si>
  <si>
    <t>Juzgado Quinto Familiar de Mexicali 03-205-1-2-1-AI09-E06-10</t>
  </si>
  <si>
    <t>Juzgado Único Familiar de Tecate 03-200-1-2-1-AI09-E06-40</t>
  </si>
  <si>
    <t>Juzgado Noveno Civil Mercantil de Mexicali 03-109-1-2-1-AI18-E06-10</t>
  </si>
  <si>
    <t>AUTORIZADO 2023</t>
  </si>
  <si>
    <t>&lt;</t>
  </si>
  <si>
    <t>evento</t>
  </si>
  <si>
    <t>Juzgado Decimo Civil Hipotecario de Mexicali 03-110-1-2-1-AI22-E06-10</t>
  </si>
  <si>
    <t>1. Juzgados Hipotecarios Diligentes.</t>
  </si>
  <si>
    <t>Asuntos</t>
  </si>
  <si>
    <t>Juzgado Decimo Segundo Civil Hipotecario de Tijuana 03-112-1-2-1-AI22-E06-20</t>
  </si>
  <si>
    <t>Juzgado Sexto Familiar de Mexicali 03-206-1-2-1-AI09-E06-10</t>
  </si>
  <si>
    <t>Juzgado Septimo Familiar de Tijuana 03-207-1-2-1-AI09-E06-20</t>
  </si>
  <si>
    <t>Juzgado Octavo Familiar de Tijuana 03-208-1-2-1-AI09-E06-20</t>
  </si>
  <si>
    <t>Juzgado Único Familiar de Playas de Rosarito 03-200-1-2-1-AI09-E06-50</t>
  </si>
  <si>
    <t>Central de Actuarios 04-180-1-2-1-AI28-E06-20</t>
  </si>
  <si>
    <t>Diligencias y Notificaciones Efectivas.</t>
  </si>
  <si>
    <t>Centro de Convivencia Familiar Ensenada 04-170-1-2-1-AI29-E06-30</t>
  </si>
  <si>
    <t>HIPOTECARIO</t>
  </si>
  <si>
    <t>AVANCE PROGRAMÁTICO DE METAS AUTORIZADAS AL 30 DE SEPTIEMBRE DE 2023</t>
  </si>
  <si>
    <t>AVANCE AL 30 DE SEPTIEMBRE DE 2023</t>
  </si>
  <si>
    <t>Juzgado de Primera Instancia de Ciudad Morelos 03-501-1-2-1-AI11-E06-12</t>
  </si>
  <si>
    <t>Juzgado de Primera Instancia de San Felipe 03-502-1-2-1-AI11-E06-70</t>
  </si>
  <si>
    <t>Juzgado de Primera Instancia de Guadalupe Victoria 03-503-1-2-1-AI11-E06-11</t>
  </si>
  <si>
    <t>Juzgado de Primera Instancia de Rosarito 03-501-1-2-1-AI11-E06-50</t>
  </si>
  <si>
    <t>4. Intervención jurisdiccional (penal).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</si>
</sst>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333333"/>
      <name val="Arial"/>
      <family val="2"/>
    </font>
    <font>
      <sz val="9"/>
      <color theme="1"/>
      <name val="Calibri"/>
      <family val="2"/>
      <scheme val="minor"/>
    </font>
    <font>
      <sz val="8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4" xfId="0" applyBorder="1"/>
    <xf numFmtId="3" fontId="0" fillId="2" borderId="0" xfId="0" applyNumberFormat="1" applyFill="1"/>
    <xf numFmtId="0" fontId="0" fillId="0" borderId="0" xfId="0" applyNumberFormat="1"/>
    <xf numFmtId="0" fontId="0" fillId="0" borderId="4" xfId="0" applyNumberFormat="1" applyBorder="1"/>
    <xf numFmtId="0" fontId="0" fillId="2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/>
    <xf numFmtId="0" fontId="1" fillId="2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/>
    <xf numFmtId="0" fontId="8" fillId="0" borderId="7" xfId="0" applyFont="1" applyBorder="1" applyAlignment="1">
      <alignment wrapText="1"/>
    </xf>
    <xf numFmtId="0" fontId="0" fillId="4" borderId="0" xfId="0" applyFill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%20HIPOTECARI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"/>
      <sheetName val="PENAL"/>
      <sheetName val="FAMILIAR"/>
      <sheetName val=" MERCANTIL"/>
      <sheetName val="HIPOTECARIO"/>
      <sheetName val="MIXTO"/>
      <sheetName val="ADOLESCENTES"/>
      <sheetName val="FA"/>
      <sheetName val="ADMIN"/>
      <sheetName val="INDICADORES"/>
      <sheetName val=" HIPOTECARIO"/>
    </sheetNames>
    <sheetDataSet>
      <sheetData sheetId="0"/>
      <sheetData sheetId="1"/>
      <sheetData sheetId="2"/>
      <sheetData sheetId="3"/>
      <sheetData sheetId="4">
        <row r="1">
          <cell r="C1"/>
          <cell r="H1"/>
        </row>
        <row r="2">
          <cell r="C2"/>
          <cell r="H2"/>
        </row>
        <row r="3">
          <cell r="C3"/>
          <cell r="H3"/>
        </row>
        <row r="4">
          <cell r="C4"/>
          <cell r="H4"/>
        </row>
        <row r="5">
          <cell r="C5"/>
          <cell r="H5"/>
        </row>
        <row r="6">
          <cell r="C6"/>
          <cell r="H6"/>
        </row>
        <row r="7">
          <cell r="C7"/>
          <cell r="H7"/>
        </row>
        <row r="8">
          <cell r="C8" t="str">
            <v>AUTORIZADO 2023</v>
          </cell>
          <cell r="H8" t="str">
            <v>AVANCE AL 30 DE JUNIO DE 2023</v>
          </cell>
        </row>
        <row r="10">
          <cell r="C10"/>
          <cell r="H10"/>
        </row>
        <row r="11">
          <cell r="C11"/>
          <cell r="H11"/>
        </row>
        <row r="12">
          <cell r="C12">
            <v>325</v>
          </cell>
          <cell r="H12"/>
          <cell r="I12">
            <v>0</v>
          </cell>
        </row>
        <row r="13">
          <cell r="I13" t="str">
            <v/>
          </cell>
        </row>
        <row r="14">
          <cell r="C14"/>
          <cell r="H14"/>
          <cell r="I14" t="str">
            <v/>
          </cell>
        </row>
        <row r="15">
          <cell r="C15">
            <v>325</v>
          </cell>
          <cell r="H15"/>
          <cell r="I15">
            <v>0</v>
          </cell>
        </row>
        <row r="16">
          <cell r="C16"/>
          <cell r="H16"/>
        </row>
        <row r="17">
          <cell r="C17"/>
          <cell r="H17"/>
          <cell r="I17" t="str">
            <v/>
          </cell>
        </row>
        <row r="18">
          <cell r="C18"/>
          <cell r="H18"/>
          <cell r="I18" t="str">
            <v/>
          </cell>
        </row>
        <row r="19">
          <cell r="C19"/>
          <cell r="H19"/>
          <cell r="I19" t="str">
            <v/>
          </cell>
        </row>
        <row r="20">
          <cell r="C20"/>
          <cell r="H20"/>
          <cell r="I20" t="str">
            <v/>
          </cell>
        </row>
        <row r="21">
          <cell r="C21"/>
          <cell r="H21"/>
          <cell r="I21"/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"/>
  <sheetViews>
    <sheetView tabSelected="1" zoomScaleNormal="100" zoomScaleSheetLayoutView="100" workbookViewId="0">
      <selection activeCell="F9" sqref="F9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8" max="8" width="11.42578125" customWidth="1"/>
    <col min="9" max="9" width="11.42578125" hidden="1" customWidth="1"/>
  </cols>
  <sheetData>
    <row r="1" spans="1:9" ht="21" x14ac:dyDescent="0.35">
      <c r="A1" s="79" t="s">
        <v>6</v>
      </c>
      <c r="B1" s="79"/>
      <c r="C1" s="79"/>
      <c r="D1" s="79"/>
      <c r="E1" s="79"/>
      <c r="F1" s="79"/>
      <c r="G1" s="79"/>
      <c r="H1" s="79"/>
    </row>
    <row r="2" spans="1:9" ht="18.75" x14ac:dyDescent="0.3">
      <c r="A2" s="80" t="s">
        <v>7</v>
      </c>
      <c r="B2" s="80"/>
      <c r="C2" s="80"/>
      <c r="D2" s="80"/>
      <c r="E2" s="80"/>
      <c r="F2" s="80"/>
      <c r="G2" s="80"/>
      <c r="H2" s="80"/>
    </row>
    <row r="3" spans="1:9" ht="18.75" x14ac:dyDescent="0.3">
      <c r="A3" s="80" t="s">
        <v>14</v>
      </c>
      <c r="B3" s="80"/>
      <c r="C3" s="80"/>
      <c r="D3" s="80"/>
      <c r="E3" s="80"/>
      <c r="F3" s="80"/>
      <c r="G3" s="80"/>
      <c r="H3" s="80"/>
    </row>
    <row r="4" spans="1:9" x14ac:dyDescent="0.25">
      <c r="A4" s="81"/>
      <c r="B4" s="81"/>
      <c r="C4" s="81"/>
      <c r="D4" s="81"/>
      <c r="E4" s="81"/>
      <c r="F4" s="81"/>
      <c r="G4" s="81"/>
      <c r="H4" s="81"/>
    </row>
    <row r="5" spans="1:9" ht="15.75" x14ac:dyDescent="0.25">
      <c r="A5" s="78" t="s">
        <v>359</v>
      </c>
      <c r="B5" s="78"/>
      <c r="C5" s="78"/>
      <c r="D5" s="78"/>
      <c r="E5" s="78"/>
      <c r="F5" s="78"/>
      <c r="G5" s="78"/>
      <c r="H5" s="78"/>
    </row>
    <row r="6" spans="1:9" ht="15.75" x14ac:dyDescent="0.25">
      <c r="A6" s="78" t="s">
        <v>4</v>
      </c>
      <c r="B6" s="78"/>
      <c r="C6" s="78"/>
      <c r="D6" s="78"/>
      <c r="E6" s="78"/>
      <c r="F6" s="78"/>
      <c r="G6" s="78"/>
      <c r="H6" s="78"/>
    </row>
    <row r="7" spans="1:9" x14ac:dyDescent="0.25">
      <c r="A7" s="76"/>
      <c r="B7" s="76"/>
      <c r="C7" s="76"/>
      <c r="D7" s="76"/>
      <c r="E7" s="76"/>
      <c r="F7" s="76"/>
      <c r="G7" s="76"/>
      <c r="H7" s="76"/>
    </row>
    <row r="8" spans="1:9" ht="45" customHeight="1" x14ac:dyDescent="0.25">
      <c r="A8" s="2" t="s">
        <v>0</v>
      </c>
      <c r="B8" s="2" t="s">
        <v>1</v>
      </c>
      <c r="C8" s="3" t="s">
        <v>344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360</v>
      </c>
    </row>
    <row r="10" spans="1:9" x14ac:dyDescent="0.25">
      <c r="A10" s="77" t="s">
        <v>8</v>
      </c>
      <c r="B10" s="77"/>
      <c r="C10" s="77"/>
      <c r="D10" s="77"/>
      <c r="E10" s="77"/>
      <c r="F10" s="77"/>
      <c r="G10" s="77"/>
      <c r="H10" s="77"/>
    </row>
    <row r="11" spans="1:9" x14ac:dyDescent="0.25">
      <c r="A11" s="32" t="s">
        <v>15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912</v>
      </c>
      <c r="D12" s="7">
        <v>232</v>
      </c>
      <c r="E12" s="7">
        <v>209</v>
      </c>
      <c r="F12" s="7">
        <v>227</v>
      </c>
      <c r="G12" s="7"/>
      <c r="H12" s="7">
        <f>SUM(D12:G12)</f>
        <v>668</v>
      </c>
      <c r="I12">
        <f>IF(C12="","",IFERROR(H12/C12,0))</f>
        <v>0.73245614035087714</v>
      </c>
    </row>
    <row r="13" spans="1:9" x14ac:dyDescent="0.25">
      <c r="A13" s="6" t="s">
        <v>17</v>
      </c>
      <c r="B13" s="7" t="s">
        <v>19</v>
      </c>
      <c r="C13" s="7">
        <v>839</v>
      </c>
      <c r="D13" s="7">
        <v>201</v>
      </c>
      <c r="E13" s="7">
        <v>199</v>
      </c>
      <c r="F13" s="7">
        <v>175</v>
      </c>
      <c r="G13" s="7"/>
      <c r="H13" s="7">
        <f>SUM(D13:G13)</f>
        <v>575</v>
      </c>
      <c r="I13" s="73">
        <f t="shared" ref="I13:I76" si="0">IF(C13="","",IFERROR(H13/C13,0))</f>
        <v>0.68533969010727058</v>
      </c>
    </row>
    <row r="14" spans="1:9" x14ac:dyDescent="0.25">
      <c r="A14" s="6" t="s">
        <v>18</v>
      </c>
      <c r="B14" s="7" t="s">
        <v>20</v>
      </c>
      <c r="C14" s="7">
        <v>40707</v>
      </c>
      <c r="D14" s="7">
        <v>11996</v>
      </c>
      <c r="E14" s="7">
        <v>10625</v>
      </c>
      <c r="F14" s="7">
        <v>11478</v>
      </c>
      <c r="G14" s="7"/>
      <c r="H14" s="7">
        <f>SUM(D14:G14)</f>
        <v>34099</v>
      </c>
      <c r="I14">
        <f t="shared" si="0"/>
        <v>0.83766919694401454</v>
      </c>
    </row>
    <row r="15" spans="1:9" x14ac:dyDescent="0.25">
      <c r="I15" t="str">
        <f t="shared" si="0"/>
        <v/>
      </c>
    </row>
    <row r="16" spans="1:9" x14ac:dyDescent="0.25">
      <c r="A16" s="32" t="s">
        <v>21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821</v>
      </c>
      <c r="D17" s="7">
        <v>250</v>
      </c>
      <c r="E17" s="7">
        <v>249</v>
      </c>
      <c r="F17" s="7">
        <v>270</v>
      </c>
      <c r="G17" s="7"/>
      <c r="H17" s="7">
        <f>SUM(D17:G17)</f>
        <v>769</v>
      </c>
      <c r="I17">
        <f t="shared" si="0"/>
        <v>0.93666260657734468</v>
      </c>
    </row>
    <row r="18" spans="1:9" x14ac:dyDescent="0.25">
      <c r="A18" s="6" t="s">
        <v>17</v>
      </c>
      <c r="B18" s="7" t="s">
        <v>19</v>
      </c>
      <c r="C18" s="7">
        <v>513</v>
      </c>
      <c r="D18" s="7">
        <v>112</v>
      </c>
      <c r="E18" s="7">
        <v>137</v>
      </c>
      <c r="F18" s="7">
        <v>168</v>
      </c>
      <c r="G18" s="7"/>
      <c r="H18" s="7">
        <f>SUM(D18:G18)</f>
        <v>417</v>
      </c>
      <c r="I18">
        <f t="shared" si="0"/>
        <v>0.8128654970760234</v>
      </c>
    </row>
    <row r="19" spans="1:9" x14ac:dyDescent="0.25">
      <c r="A19" s="6" t="s">
        <v>18</v>
      </c>
      <c r="B19" s="7" t="s">
        <v>20</v>
      </c>
      <c r="C19" s="7">
        <v>29386</v>
      </c>
      <c r="D19" s="7">
        <v>8537</v>
      </c>
      <c r="E19" s="7">
        <v>8746</v>
      </c>
      <c r="F19" s="7">
        <v>8774</v>
      </c>
      <c r="G19" s="7"/>
      <c r="H19" s="7">
        <f>SUM(D19:G19)</f>
        <v>26057</v>
      </c>
      <c r="I19">
        <f t="shared" si="0"/>
        <v>0.88671476213162725</v>
      </c>
    </row>
    <row r="20" spans="1:9" x14ac:dyDescent="0.25">
      <c r="I20" t="str">
        <f t="shared" si="0"/>
        <v/>
      </c>
    </row>
    <row r="21" spans="1:9" x14ac:dyDescent="0.25">
      <c r="A21" s="32" t="s">
        <v>22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1094</v>
      </c>
      <c r="D22" s="7">
        <v>208</v>
      </c>
      <c r="E22" s="7">
        <v>212</v>
      </c>
      <c r="F22" s="7">
        <v>215</v>
      </c>
      <c r="G22" s="7"/>
      <c r="H22" s="7">
        <f>SUM(D22:G22)</f>
        <v>635</v>
      </c>
      <c r="I22">
        <f t="shared" si="0"/>
        <v>0.58043875685557589</v>
      </c>
    </row>
    <row r="23" spans="1:9" x14ac:dyDescent="0.25">
      <c r="A23" s="6" t="s">
        <v>17</v>
      </c>
      <c r="B23" s="7" t="s">
        <v>19</v>
      </c>
      <c r="C23" s="7">
        <v>734</v>
      </c>
      <c r="D23" s="7">
        <v>184</v>
      </c>
      <c r="E23" s="7">
        <v>197</v>
      </c>
      <c r="F23" s="7">
        <v>199</v>
      </c>
      <c r="G23" s="7"/>
      <c r="H23" s="7">
        <f>SUM(D23:G23)</f>
        <v>580</v>
      </c>
      <c r="I23">
        <f t="shared" si="0"/>
        <v>0.7901907356948229</v>
      </c>
    </row>
    <row r="24" spans="1:9" x14ac:dyDescent="0.25">
      <c r="A24" s="6" t="s">
        <v>18</v>
      </c>
      <c r="B24" s="7" t="s">
        <v>20</v>
      </c>
      <c r="C24" s="7">
        <v>50146</v>
      </c>
      <c r="D24" s="7">
        <v>9392</v>
      </c>
      <c r="E24" s="7">
        <v>12255</v>
      </c>
      <c r="F24" s="7">
        <v>14399</v>
      </c>
      <c r="G24" s="7"/>
      <c r="H24" s="7">
        <f>SUM(D24:G24)</f>
        <v>36046</v>
      </c>
      <c r="I24">
        <f t="shared" si="0"/>
        <v>0.7188210425557372</v>
      </c>
    </row>
    <row r="25" spans="1:9" x14ac:dyDescent="0.25">
      <c r="I25" t="str">
        <f t="shared" si="0"/>
        <v/>
      </c>
    </row>
    <row r="26" spans="1:9" x14ac:dyDescent="0.25">
      <c r="A26" s="32" t="s">
        <v>23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983</v>
      </c>
      <c r="D27" s="7">
        <v>244</v>
      </c>
      <c r="E27" s="7">
        <v>251</v>
      </c>
      <c r="F27" s="7">
        <v>263</v>
      </c>
      <c r="G27" s="7"/>
      <c r="H27" s="7">
        <f>SUM(D27:G27)</f>
        <v>758</v>
      </c>
      <c r="I27">
        <f t="shared" si="0"/>
        <v>0.77110885045778232</v>
      </c>
    </row>
    <row r="28" spans="1:9" x14ac:dyDescent="0.25">
      <c r="A28" s="6" t="s">
        <v>17</v>
      </c>
      <c r="B28" s="7" t="s">
        <v>19</v>
      </c>
      <c r="C28" s="7">
        <v>1714</v>
      </c>
      <c r="D28" s="7">
        <v>218</v>
      </c>
      <c r="E28" s="7">
        <v>707</v>
      </c>
      <c r="F28" s="7">
        <v>984</v>
      </c>
      <c r="G28" s="7"/>
      <c r="H28" s="7">
        <f>SUM(D28:G28)</f>
        <v>1909</v>
      </c>
      <c r="I28" s="73">
        <f t="shared" si="0"/>
        <v>1.1137689614935822</v>
      </c>
    </row>
    <row r="29" spans="1:9" x14ac:dyDescent="0.25">
      <c r="A29" s="6" t="s">
        <v>18</v>
      </c>
      <c r="B29" s="7" t="s">
        <v>20</v>
      </c>
      <c r="C29" s="7">
        <v>29761</v>
      </c>
      <c r="D29" s="7">
        <v>9860</v>
      </c>
      <c r="E29" s="7">
        <v>8064</v>
      </c>
      <c r="F29" s="7">
        <v>9861</v>
      </c>
      <c r="G29" s="7"/>
      <c r="H29" s="7">
        <f>SUM(D29:G29)</f>
        <v>27785</v>
      </c>
      <c r="I29">
        <f t="shared" si="0"/>
        <v>0.9336043815731998</v>
      </c>
    </row>
    <row r="30" spans="1:9" x14ac:dyDescent="0.25">
      <c r="I30" t="str">
        <f t="shared" si="0"/>
        <v/>
      </c>
    </row>
    <row r="31" spans="1:9" x14ac:dyDescent="0.25">
      <c r="A31" s="32" t="s">
        <v>24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809</v>
      </c>
      <c r="D32" s="7">
        <v>198</v>
      </c>
      <c r="E32" s="7">
        <v>238</v>
      </c>
      <c r="F32" s="7">
        <v>201</v>
      </c>
      <c r="G32" s="7"/>
      <c r="H32" s="7">
        <f>SUM(D32:G32)</f>
        <v>637</v>
      </c>
      <c r="I32">
        <f t="shared" si="0"/>
        <v>0.78739184177997523</v>
      </c>
    </row>
    <row r="33" spans="1:9" x14ac:dyDescent="0.25">
      <c r="A33" s="6" t="s">
        <v>17</v>
      </c>
      <c r="B33" s="7" t="s">
        <v>19</v>
      </c>
      <c r="C33" s="7">
        <v>649</v>
      </c>
      <c r="D33" s="7">
        <v>197</v>
      </c>
      <c r="E33" s="7">
        <v>132</v>
      </c>
      <c r="F33" s="7">
        <v>90</v>
      </c>
      <c r="G33" s="7"/>
      <c r="H33" s="7">
        <f>SUM(D33:G33)</f>
        <v>419</v>
      </c>
      <c r="I33">
        <f t="shared" si="0"/>
        <v>0.6456086286594761</v>
      </c>
    </row>
    <row r="34" spans="1:9" x14ac:dyDescent="0.25">
      <c r="A34" s="6" t="s">
        <v>18</v>
      </c>
      <c r="B34" s="7" t="s">
        <v>20</v>
      </c>
      <c r="C34" s="7">
        <v>32444</v>
      </c>
      <c r="D34" s="7">
        <v>9121</v>
      </c>
      <c r="E34" s="7">
        <v>8939</v>
      </c>
      <c r="F34" s="7">
        <v>10698</v>
      </c>
      <c r="G34" s="7"/>
      <c r="H34" s="7">
        <f>SUM(D34:G34)</f>
        <v>28758</v>
      </c>
      <c r="I34">
        <f t="shared" si="0"/>
        <v>0.88638885464184436</v>
      </c>
    </row>
    <row r="35" spans="1:9" x14ac:dyDescent="0.25">
      <c r="I35" t="str">
        <f t="shared" si="0"/>
        <v/>
      </c>
    </row>
    <row r="36" spans="1:9" x14ac:dyDescent="0.25">
      <c r="A36" s="32" t="s">
        <v>25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1114</v>
      </c>
      <c r="D37" s="7">
        <v>255</v>
      </c>
      <c r="E37" s="7">
        <v>195</v>
      </c>
      <c r="F37" s="7">
        <v>268</v>
      </c>
      <c r="G37" s="7"/>
      <c r="H37" s="7">
        <f>SUM(D37:G37)</f>
        <v>718</v>
      </c>
      <c r="I37">
        <f t="shared" si="0"/>
        <v>0.64452423698384198</v>
      </c>
    </row>
    <row r="38" spans="1:9" x14ac:dyDescent="0.25">
      <c r="A38" s="6" t="s">
        <v>17</v>
      </c>
      <c r="B38" s="7" t="s">
        <v>19</v>
      </c>
      <c r="C38" s="7">
        <v>736</v>
      </c>
      <c r="D38" s="7">
        <v>137</v>
      </c>
      <c r="E38" s="7">
        <v>176</v>
      </c>
      <c r="F38" s="7">
        <v>147</v>
      </c>
      <c r="G38" s="7"/>
      <c r="H38" s="7">
        <f>SUM(D38:G38)</f>
        <v>460</v>
      </c>
      <c r="I38">
        <f t="shared" si="0"/>
        <v>0.625</v>
      </c>
    </row>
    <row r="39" spans="1:9" x14ac:dyDescent="0.25">
      <c r="A39" s="6" t="s">
        <v>18</v>
      </c>
      <c r="B39" s="7" t="s">
        <v>20</v>
      </c>
      <c r="C39" s="7">
        <v>28640</v>
      </c>
      <c r="D39" s="7">
        <v>9295</v>
      </c>
      <c r="E39" s="7">
        <v>9156</v>
      </c>
      <c r="F39" s="7">
        <v>8941</v>
      </c>
      <c r="G39" s="7"/>
      <c r="H39" s="7">
        <f>SUM(D39:G39)</f>
        <v>27392</v>
      </c>
      <c r="I39">
        <f t="shared" si="0"/>
        <v>0.95642458100558658</v>
      </c>
    </row>
    <row r="40" spans="1:9" x14ac:dyDescent="0.25">
      <c r="I40" t="str">
        <f t="shared" si="0"/>
        <v/>
      </c>
    </row>
    <row r="41" spans="1:9" x14ac:dyDescent="0.25">
      <c r="A41" s="32" t="s">
        <v>26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1707</v>
      </c>
      <c r="D42" s="7">
        <v>523</v>
      </c>
      <c r="E42" s="7">
        <v>519</v>
      </c>
      <c r="F42" s="7">
        <v>559</v>
      </c>
      <c r="G42" s="7"/>
      <c r="H42" s="7">
        <f>SUM(D42:G42)</f>
        <v>1601</v>
      </c>
      <c r="I42">
        <f t="shared" si="0"/>
        <v>0.93790275336848272</v>
      </c>
    </row>
    <row r="43" spans="1:9" x14ac:dyDescent="0.25">
      <c r="A43" s="6" t="s">
        <v>17</v>
      </c>
      <c r="B43" s="7" t="s">
        <v>19</v>
      </c>
      <c r="C43" s="7">
        <v>1451</v>
      </c>
      <c r="D43" s="7">
        <v>555</v>
      </c>
      <c r="E43" s="7">
        <v>358</v>
      </c>
      <c r="F43" s="7">
        <v>282</v>
      </c>
      <c r="G43" s="7"/>
      <c r="H43" s="7">
        <f>SUM(D43:G43)</f>
        <v>1195</v>
      </c>
      <c r="I43" s="73">
        <f t="shared" si="0"/>
        <v>0.82356995175740866</v>
      </c>
    </row>
    <row r="44" spans="1:9" x14ac:dyDescent="0.25">
      <c r="A44" s="6" t="s">
        <v>18</v>
      </c>
      <c r="B44" s="7" t="s">
        <v>20</v>
      </c>
      <c r="C44" s="7">
        <v>40239</v>
      </c>
      <c r="D44" s="7">
        <v>12227</v>
      </c>
      <c r="E44" s="7">
        <v>12968</v>
      </c>
      <c r="F44" s="7">
        <v>12969</v>
      </c>
      <c r="G44" s="7"/>
      <c r="H44" s="7">
        <f>SUM(D44:G44)</f>
        <v>38164</v>
      </c>
      <c r="I44" s="73">
        <f t="shared" si="0"/>
        <v>0.94843311215487458</v>
      </c>
    </row>
    <row r="45" spans="1:9" x14ac:dyDescent="0.25">
      <c r="I45" t="str">
        <f t="shared" si="0"/>
        <v/>
      </c>
    </row>
    <row r="46" spans="1:9" x14ac:dyDescent="0.25">
      <c r="A46" s="32" t="s">
        <v>27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6" t="s">
        <v>16</v>
      </c>
      <c r="B47" s="7" t="s">
        <v>19</v>
      </c>
      <c r="C47" s="7">
        <v>1770</v>
      </c>
      <c r="D47" s="7">
        <v>517</v>
      </c>
      <c r="E47" s="7">
        <v>494</v>
      </c>
      <c r="F47" s="7">
        <v>579</v>
      </c>
      <c r="G47" s="7"/>
      <c r="H47" s="7">
        <f>SUM(D47:G47)</f>
        <v>1590</v>
      </c>
      <c r="I47">
        <f t="shared" si="0"/>
        <v>0.89830508474576276</v>
      </c>
    </row>
    <row r="48" spans="1:9" x14ac:dyDescent="0.25">
      <c r="A48" s="6" t="s">
        <v>17</v>
      </c>
      <c r="B48" s="7" t="s">
        <v>19</v>
      </c>
      <c r="C48" s="7">
        <v>854</v>
      </c>
      <c r="D48" s="7">
        <v>155</v>
      </c>
      <c r="E48" s="7">
        <v>298</v>
      </c>
      <c r="F48" s="7">
        <v>252</v>
      </c>
      <c r="G48" s="7"/>
      <c r="H48" s="7">
        <f>SUM(D48:G48)</f>
        <v>705</v>
      </c>
      <c r="I48">
        <f t="shared" si="0"/>
        <v>0.82552693208430916</v>
      </c>
    </row>
    <row r="49" spans="1:9" x14ac:dyDescent="0.25">
      <c r="A49" s="6" t="s">
        <v>18</v>
      </c>
      <c r="B49" s="7" t="s">
        <v>20</v>
      </c>
      <c r="C49" s="7">
        <v>43792</v>
      </c>
      <c r="D49" s="7">
        <v>10875</v>
      </c>
      <c r="E49" s="7">
        <v>14995</v>
      </c>
      <c r="F49" s="7">
        <v>13232</v>
      </c>
      <c r="G49" s="7"/>
      <c r="H49" s="7">
        <f>SUM(D49:G49)</f>
        <v>39102</v>
      </c>
      <c r="I49">
        <f t="shared" si="0"/>
        <v>0.89290281329923271</v>
      </c>
    </row>
    <row r="50" spans="1:9" x14ac:dyDescent="0.25">
      <c r="I50" t="str">
        <f t="shared" si="0"/>
        <v/>
      </c>
    </row>
    <row r="51" spans="1:9" x14ac:dyDescent="0.25">
      <c r="A51" s="32" t="s">
        <v>28</v>
      </c>
      <c r="B51" s="33"/>
      <c r="C51" s="33"/>
      <c r="D51" s="33"/>
      <c r="E51" s="33"/>
      <c r="F51" s="33"/>
      <c r="G51" s="33"/>
      <c r="H51" s="33"/>
      <c r="I51" t="str">
        <f t="shared" si="0"/>
        <v/>
      </c>
    </row>
    <row r="52" spans="1:9" x14ac:dyDescent="0.25">
      <c r="A52" s="6" t="s">
        <v>16</v>
      </c>
      <c r="B52" s="7" t="s">
        <v>19</v>
      </c>
      <c r="C52" s="7">
        <v>1690</v>
      </c>
      <c r="D52" s="7">
        <v>486</v>
      </c>
      <c r="E52" s="7">
        <v>496</v>
      </c>
      <c r="F52" s="7">
        <v>517</v>
      </c>
      <c r="G52" s="7"/>
      <c r="H52" s="7">
        <f>SUM(D52:G52)</f>
        <v>1499</v>
      </c>
      <c r="I52">
        <f t="shared" si="0"/>
        <v>0.88698224852071006</v>
      </c>
    </row>
    <row r="53" spans="1:9" x14ac:dyDescent="0.25">
      <c r="A53" s="6" t="s">
        <v>17</v>
      </c>
      <c r="B53" s="7" t="s">
        <v>19</v>
      </c>
      <c r="C53" s="7">
        <v>965</v>
      </c>
      <c r="D53" s="7">
        <v>263</v>
      </c>
      <c r="E53" s="7">
        <v>374</v>
      </c>
      <c r="F53" s="7">
        <v>258</v>
      </c>
      <c r="G53" s="7"/>
      <c r="H53" s="7">
        <f>SUM(D53:G53)</f>
        <v>895</v>
      </c>
      <c r="I53">
        <f t="shared" si="0"/>
        <v>0.92746113989637302</v>
      </c>
    </row>
    <row r="54" spans="1:9" x14ac:dyDescent="0.25">
      <c r="A54" s="6" t="s">
        <v>18</v>
      </c>
      <c r="B54" s="7" t="s">
        <v>20</v>
      </c>
      <c r="C54" s="7">
        <v>41290</v>
      </c>
      <c r="D54" s="7">
        <v>12208</v>
      </c>
      <c r="E54" s="7">
        <v>14754</v>
      </c>
      <c r="F54" s="7">
        <v>16854</v>
      </c>
      <c r="G54" s="7"/>
      <c r="H54" s="7">
        <f>SUM(D54:G54)</f>
        <v>43816</v>
      </c>
      <c r="I54">
        <f t="shared" si="0"/>
        <v>1.0611770404456284</v>
      </c>
    </row>
    <row r="55" spans="1:9" x14ac:dyDescent="0.25">
      <c r="I55" t="str">
        <f t="shared" si="0"/>
        <v/>
      </c>
    </row>
    <row r="56" spans="1:9" x14ac:dyDescent="0.25">
      <c r="A56" s="32" t="s">
        <v>29</v>
      </c>
      <c r="B56" s="33"/>
      <c r="C56" s="33"/>
      <c r="D56" s="33"/>
      <c r="E56" s="33"/>
      <c r="F56" s="33"/>
      <c r="G56" s="33"/>
      <c r="H56" s="33"/>
      <c r="I56" t="str">
        <f t="shared" si="0"/>
        <v/>
      </c>
    </row>
    <row r="57" spans="1:9" x14ac:dyDescent="0.25">
      <c r="A57" s="6" t="s">
        <v>16</v>
      </c>
      <c r="B57" s="7" t="s">
        <v>19</v>
      </c>
      <c r="C57" s="7">
        <v>1575</v>
      </c>
      <c r="D57" s="7">
        <v>546</v>
      </c>
      <c r="E57" s="7">
        <v>512</v>
      </c>
      <c r="F57" s="7">
        <v>601</v>
      </c>
      <c r="G57" s="7"/>
      <c r="H57" s="7">
        <f>SUM(D57:G57)</f>
        <v>1659</v>
      </c>
      <c r="I57">
        <f t="shared" si="0"/>
        <v>1.0533333333333332</v>
      </c>
    </row>
    <row r="58" spans="1:9" x14ac:dyDescent="0.25">
      <c r="A58" s="6" t="s">
        <v>17</v>
      </c>
      <c r="B58" s="7" t="s">
        <v>19</v>
      </c>
      <c r="C58" s="7">
        <v>910</v>
      </c>
      <c r="D58" s="7">
        <v>282</v>
      </c>
      <c r="E58" s="7">
        <v>244</v>
      </c>
      <c r="F58" s="7">
        <v>260</v>
      </c>
      <c r="G58" s="7"/>
      <c r="H58" s="7">
        <f>SUM(D58:G58)</f>
        <v>786</v>
      </c>
      <c r="I58">
        <f t="shared" si="0"/>
        <v>0.86373626373626378</v>
      </c>
    </row>
    <row r="59" spans="1:9" x14ac:dyDescent="0.25">
      <c r="A59" s="6" t="s">
        <v>18</v>
      </c>
      <c r="B59" s="7" t="s">
        <v>20</v>
      </c>
      <c r="C59" s="7">
        <v>31420</v>
      </c>
      <c r="D59" s="7">
        <v>11583</v>
      </c>
      <c r="E59" s="7">
        <v>10595</v>
      </c>
      <c r="F59" s="7">
        <v>11110</v>
      </c>
      <c r="G59" s="7"/>
      <c r="H59" s="7">
        <f>SUM(D59:G59)</f>
        <v>33288</v>
      </c>
      <c r="I59" s="30">
        <f t="shared" si="0"/>
        <v>1.0594525779758115</v>
      </c>
    </row>
    <row r="60" spans="1:9" x14ac:dyDescent="0.25">
      <c r="I60" t="str">
        <f t="shared" si="0"/>
        <v/>
      </c>
    </row>
    <row r="61" spans="1:9" x14ac:dyDescent="0.25">
      <c r="A61" s="32" t="s">
        <v>30</v>
      </c>
      <c r="B61" s="33"/>
      <c r="C61" s="33"/>
      <c r="D61" s="33"/>
      <c r="E61" s="33"/>
      <c r="F61" s="33"/>
      <c r="G61" s="33"/>
      <c r="H61" s="33"/>
      <c r="I61" t="str">
        <f t="shared" si="0"/>
        <v/>
      </c>
    </row>
    <row r="62" spans="1:9" x14ac:dyDescent="0.25">
      <c r="A62" s="6" t="s">
        <v>16</v>
      </c>
      <c r="B62" s="7" t="s">
        <v>19</v>
      </c>
      <c r="C62" s="7">
        <v>1933</v>
      </c>
      <c r="D62" s="7">
        <v>482</v>
      </c>
      <c r="E62" s="7">
        <v>496</v>
      </c>
      <c r="F62" s="7">
        <v>592</v>
      </c>
      <c r="G62" s="7"/>
      <c r="H62" s="7">
        <f>SUM(D62:G62)</f>
        <v>1570</v>
      </c>
      <c r="I62">
        <f t="shared" si="0"/>
        <v>0.81220900155199172</v>
      </c>
    </row>
    <row r="63" spans="1:9" x14ac:dyDescent="0.25">
      <c r="A63" s="6" t="s">
        <v>17</v>
      </c>
      <c r="B63" s="7" t="s">
        <v>19</v>
      </c>
      <c r="C63" s="7">
        <v>1044</v>
      </c>
      <c r="D63" s="7">
        <v>270</v>
      </c>
      <c r="E63" s="7">
        <v>426</v>
      </c>
      <c r="F63" s="7">
        <v>333</v>
      </c>
      <c r="G63" s="7"/>
      <c r="H63" s="7">
        <f>SUM(D63:G63)</f>
        <v>1029</v>
      </c>
      <c r="I63">
        <f t="shared" si="0"/>
        <v>0.98563218390804597</v>
      </c>
    </row>
    <row r="64" spans="1:9" x14ac:dyDescent="0.25">
      <c r="A64" s="6" t="s">
        <v>18</v>
      </c>
      <c r="B64" s="7" t="s">
        <v>20</v>
      </c>
      <c r="C64" s="7">
        <v>42048</v>
      </c>
      <c r="D64" s="7">
        <v>11455</v>
      </c>
      <c r="E64" s="7">
        <v>11925</v>
      </c>
      <c r="F64" s="7">
        <v>10667</v>
      </c>
      <c r="G64" s="7"/>
      <c r="H64" s="7">
        <f>SUM(D64:G64)</f>
        <v>34047</v>
      </c>
      <c r="I64">
        <f t="shared" si="0"/>
        <v>0.80971746575342463</v>
      </c>
    </row>
    <row r="65" spans="1:9" x14ac:dyDescent="0.25">
      <c r="I65" t="str">
        <f t="shared" si="0"/>
        <v/>
      </c>
    </row>
    <row r="66" spans="1:9" x14ac:dyDescent="0.25">
      <c r="A66" s="32" t="s">
        <v>31</v>
      </c>
      <c r="B66" s="33"/>
      <c r="C66" s="33"/>
      <c r="D66" s="33"/>
      <c r="E66" s="33"/>
      <c r="F66" s="33"/>
      <c r="G66" s="33"/>
      <c r="H66" s="33"/>
      <c r="I66" t="str">
        <f t="shared" si="0"/>
        <v/>
      </c>
    </row>
    <row r="67" spans="1:9" x14ac:dyDescent="0.25">
      <c r="A67" s="6" t="s">
        <v>16</v>
      </c>
      <c r="B67" s="7" t="s">
        <v>19</v>
      </c>
      <c r="C67" s="7">
        <v>1750</v>
      </c>
      <c r="D67" s="7">
        <v>526</v>
      </c>
      <c r="E67" s="7">
        <v>495</v>
      </c>
      <c r="F67" s="7">
        <v>549</v>
      </c>
      <c r="G67" s="7"/>
      <c r="H67" s="7">
        <f>SUM(D67:G67)</f>
        <v>1570</v>
      </c>
      <c r="I67">
        <f t="shared" si="0"/>
        <v>0.89714285714285713</v>
      </c>
    </row>
    <row r="68" spans="1:9" x14ac:dyDescent="0.25">
      <c r="A68" s="6" t="s">
        <v>17</v>
      </c>
      <c r="B68" s="7" t="s">
        <v>19</v>
      </c>
      <c r="C68" s="7">
        <v>1309</v>
      </c>
      <c r="D68" s="7">
        <v>475</v>
      </c>
      <c r="E68" s="7">
        <v>260</v>
      </c>
      <c r="F68" s="7">
        <v>295</v>
      </c>
      <c r="G68" s="7"/>
      <c r="H68" s="7">
        <f>SUM(D68:G68)</f>
        <v>1030</v>
      </c>
      <c r="I68" s="73">
        <f t="shared" si="0"/>
        <v>0.78686019862490453</v>
      </c>
    </row>
    <row r="69" spans="1:9" x14ac:dyDescent="0.25">
      <c r="A69" s="6" t="s">
        <v>18</v>
      </c>
      <c r="B69" s="7" t="s">
        <v>20</v>
      </c>
      <c r="C69" s="7">
        <v>44354</v>
      </c>
      <c r="D69" s="7">
        <v>13303</v>
      </c>
      <c r="E69" s="7">
        <v>14556</v>
      </c>
      <c r="F69" s="7">
        <v>15788</v>
      </c>
      <c r="G69" s="7"/>
      <c r="H69" s="7">
        <f>SUM(D69:G69)</f>
        <v>43647</v>
      </c>
      <c r="I69">
        <f t="shared" si="0"/>
        <v>0.98406006222663123</v>
      </c>
    </row>
    <row r="70" spans="1:9" x14ac:dyDescent="0.25">
      <c r="I70" t="str">
        <f t="shared" si="0"/>
        <v/>
      </c>
    </row>
    <row r="71" spans="1:9" x14ac:dyDescent="0.25">
      <c r="A71" s="32" t="s">
        <v>32</v>
      </c>
      <c r="B71" s="33"/>
      <c r="C71" s="33"/>
      <c r="D71" s="33"/>
      <c r="E71" s="33"/>
      <c r="F71" s="33"/>
      <c r="G71" s="33"/>
      <c r="H71" s="33"/>
      <c r="I71" t="str">
        <f t="shared" si="0"/>
        <v/>
      </c>
    </row>
    <row r="72" spans="1:9" x14ac:dyDescent="0.25">
      <c r="A72" s="6" t="s">
        <v>16</v>
      </c>
      <c r="B72" s="7" t="s">
        <v>19</v>
      </c>
      <c r="C72" s="7">
        <v>1920</v>
      </c>
      <c r="D72" s="7">
        <v>596</v>
      </c>
      <c r="E72" s="7">
        <v>552</v>
      </c>
      <c r="F72" s="7">
        <v>482</v>
      </c>
      <c r="G72" s="7"/>
      <c r="H72" s="7">
        <f>SUM(D72:G72)</f>
        <v>1630</v>
      </c>
      <c r="I72">
        <f t="shared" si="0"/>
        <v>0.84895833333333337</v>
      </c>
    </row>
    <row r="73" spans="1:9" x14ac:dyDescent="0.25">
      <c r="A73" s="6" t="s">
        <v>17</v>
      </c>
      <c r="B73" s="7" t="s">
        <v>19</v>
      </c>
      <c r="C73" s="7">
        <v>806</v>
      </c>
      <c r="D73" s="7">
        <v>258</v>
      </c>
      <c r="E73" s="7">
        <v>269</v>
      </c>
      <c r="F73" s="7">
        <v>233</v>
      </c>
      <c r="G73" s="7"/>
      <c r="H73" s="7">
        <f>SUM(D73:G73)</f>
        <v>760</v>
      </c>
      <c r="I73">
        <f t="shared" si="0"/>
        <v>0.94292803970223327</v>
      </c>
    </row>
    <row r="74" spans="1:9" x14ac:dyDescent="0.25">
      <c r="A74" s="6" t="s">
        <v>18</v>
      </c>
      <c r="B74" s="7" t="s">
        <v>20</v>
      </c>
      <c r="C74" s="7">
        <v>50789</v>
      </c>
      <c r="D74" s="7">
        <v>14129</v>
      </c>
      <c r="E74" s="7">
        <v>15582</v>
      </c>
      <c r="F74" s="7">
        <v>14590</v>
      </c>
      <c r="G74" s="7"/>
      <c r="H74" s="7">
        <f>SUM(D74:G74)</f>
        <v>44301</v>
      </c>
      <c r="I74" s="73">
        <f t="shared" si="0"/>
        <v>0.87225580342200082</v>
      </c>
    </row>
    <row r="75" spans="1:9" x14ac:dyDescent="0.25">
      <c r="I75" t="str">
        <f t="shared" si="0"/>
        <v/>
      </c>
    </row>
    <row r="76" spans="1:9" x14ac:dyDescent="0.25">
      <c r="A76" s="32" t="s">
        <v>33</v>
      </c>
      <c r="B76" s="33"/>
      <c r="C76" s="33"/>
      <c r="D76" s="33"/>
      <c r="E76" s="33"/>
      <c r="F76" s="33"/>
      <c r="G76" s="33"/>
      <c r="H76" s="33"/>
      <c r="I76" t="str">
        <f t="shared" si="0"/>
        <v/>
      </c>
    </row>
    <row r="77" spans="1:9" x14ac:dyDescent="0.25">
      <c r="A77" s="6" t="s">
        <v>16</v>
      </c>
      <c r="B77" s="7" t="s">
        <v>19</v>
      </c>
      <c r="C77" s="7">
        <v>1969</v>
      </c>
      <c r="D77" s="7">
        <v>497</v>
      </c>
      <c r="E77" s="7">
        <v>496</v>
      </c>
      <c r="F77" s="7">
        <v>494</v>
      </c>
      <c r="G77" s="7"/>
      <c r="H77" s="7">
        <f>SUM(D77:G77)</f>
        <v>1487</v>
      </c>
      <c r="I77">
        <f t="shared" ref="I77:I99" si="1">IF(C77="","",IFERROR(H77/C77,0))</f>
        <v>0.75520568816658207</v>
      </c>
    </row>
    <row r="78" spans="1:9" x14ac:dyDescent="0.25">
      <c r="A78" s="6" t="s">
        <v>17</v>
      </c>
      <c r="B78" s="7" t="s">
        <v>19</v>
      </c>
      <c r="C78" s="7">
        <v>1000</v>
      </c>
      <c r="D78" s="7">
        <v>280</v>
      </c>
      <c r="E78" s="7">
        <v>362</v>
      </c>
      <c r="F78" s="7">
        <v>369</v>
      </c>
      <c r="G78" s="7"/>
      <c r="H78" s="7">
        <f>SUM(D78:G78)</f>
        <v>1011</v>
      </c>
      <c r="I78">
        <f t="shared" si="1"/>
        <v>1.0109999999999999</v>
      </c>
    </row>
    <row r="79" spans="1:9" x14ac:dyDescent="0.25">
      <c r="A79" s="6" t="s">
        <v>18</v>
      </c>
      <c r="B79" s="7" t="s">
        <v>20</v>
      </c>
      <c r="C79" s="7">
        <v>38500</v>
      </c>
      <c r="D79" s="7">
        <v>12354</v>
      </c>
      <c r="E79" s="7">
        <v>14650</v>
      </c>
      <c r="F79" s="7">
        <v>13080</v>
      </c>
      <c r="G79" s="7"/>
      <c r="H79" s="7">
        <f>SUM(D79:G79)</f>
        <v>40084</v>
      </c>
      <c r="I79" s="30">
        <f t="shared" si="1"/>
        <v>1.0411428571428571</v>
      </c>
    </row>
    <row r="80" spans="1:9" x14ac:dyDescent="0.25">
      <c r="I80" t="str">
        <f t="shared" si="1"/>
        <v/>
      </c>
    </row>
    <row r="81" spans="1:10" x14ac:dyDescent="0.25">
      <c r="A81" s="32" t="s">
        <v>34</v>
      </c>
      <c r="B81" s="33"/>
      <c r="C81" s="33"/>
      <c r="D81" s="33"/>
      <c r="E81" s="33"/>
      <c r="F81" s="33"/>
      <c r="G81" s="33"/>
      <c r="H81" s="33"/>
      <c r="I81" t="str">
        <f t="shared" si="1"/>
        <v/>
      </c>
    </row>
    <row r="82" spans="1:10" x14ac:dyDescent="0.25">
      <c r="A82" s="6" t="s">
        <v>16</v>
      </c>
      <c r="B82" s="7" t="s">
        <v>19</v>
      </c>
      <c r="C82" s="7">
        <v>706</v>
      </c>
      <c r="D82" s="7">
        <v>224</v>
      </c>
      <c r="E82" s="7">
        <v>220</v>
      </c>
      <c r="F82" s="7">
        <v>230</v>
      </c>
      <c r="G82" s="7"/>
      <c r="H82" s="7">
        <f>SUM(D82:G82)</f>
        <v>674</v>
      </c>
      <c r="I82">
        <f t="shared" si="1"/>
        <v>0.95467422096317278</v>
      </c>
    </row>
    <row r="83" spans="1:10" x14ac:dyDescent="0.25">
      <c r="A83" s="6" t="s">
        <v>17</v>
      </c>
      <c r="B83" s="7" t="s">
        <v>19</v>
      </c>
      <c r="C83" s="7">
        <v>702</v>
      </c>
      <c r="D83" s="7">
        <v>213</v>
      </c>
      <c r="E83" s="7">
        <v>235</v>
      </c>
      <c r="F83" s="7">
        <v>177</v>
      </c>
      <c r="G83" s="7"/>
      <c r="H83" s="7">
        <f>SUM(D83:G83)</f>
        <v>625</v>
      </c>
      <c r="I83">
        <f t="shared" si="1"/>
        <v>0.8903133903133903</v>
      </c>
    </row>
    <row r="84" spans="1:10" x14ac:dyDescent="0.25">
      <c r="A84" s="6" t="s">
        <v>18</v>
      </c>
      <c r="B84" s="7" t="s">
        <v>20</v>
      </c>
      <c r="C84" s="7">
        <v>36088</v>
      </c>
      <c r="D84" s="7">
        <v>9330</v>
      </c>
      <c r="E84" s="7">
        <v>10717</v>
      </c>
      <c r="F84" s="7">
        <v>10390</v>
      </c>
      <c r="G84" s="7"/>
      <c r="H84" s="7">
        <f>SUM(D84:G84)</f>
        <v>30437</v>
      </c>
      <c r="I84" s="73">
        <f t="shared" si="1"/>
        <v>0.84341055198403903</v>
      </c>
    </row>
    <row r="85" spans="1:10" x14ac:dyDescent="0.25">
      <c r="I85" t="str">
        <f t="shared" si="1"/>
        <v/>
      </c>
    </row>
    <row r="86" spans="1:10" x14ac:dyDescent="0.25">
      <c r="A86" s="33" t="s">
        <v>35</v>
      </c>
      <c r="B86" s="33"/>
      <c r="C86" s="33"/>
      <c r="D86" s="33"/>
      <c r="E86" s="33"/>
      <c r="F86" s="33"/>
      <c r="G86" s="33"/>
      <c r="H86" s="33"/>
      <c r="I86" t="str">
        <f t="shared" si="1"/>
        <v/>
      </c>
    </row>
    <row r="87" spans="1:10" x14ac:dyDescent="0.25">
      <c r="A87" s="6" t="s">
        <v>16</v>
      </c>
      <c r="B87" s="7" t="s">
        <v>19</v>
      </c>
      <c r="C87" s="7">
        <v>933</v>
      </c>
      <c r="D87" s="7">
        <v>227</v>
      </c>
      <c r="E87" s="7">
        <v>218</v>
      </c>
      <c r="F87" s="7">
        <v>231</v>
      </c>
      <c r="G87" s="7"/>
      <c r="H87" s="7">
        <f>SUM(D87:G87)</f>
        <v>676</v>
      </c>
      <c r="I87">
        <f t="shared" si="1"/>
        <v>0.72454448017148987</v>
      </c>
    </row>
    <row r="88" spans="1:10" x14ac:dyDescent="0.25">
      <c r="A88" s="6" t="s">
        <v>17</v>
      </c>
      <c r="B88" s="7" t="s">
        <v>19</v>
      </c>
      <c r="C88" s="7">
        <v>528</v>
      </c>
      <c r="D88" s="7">
        <v>172</v>
      </c>
      <c r="E88" s="7">
        <v>114</v>
      </c>
      <c r="F88" s="7">
        <v>191</v>
      </c>
      <c r="G88" s="7"/>
      <c r="H88" s="7">
        <f>SUM(D88:G88)</f>
        <v>477</v>
      </c>
      <c r="I88">
        <f t="shared" si="1"/>
        <v>0.90340909090909094</v>
      </c>
    </row>
    <row r="89" spans="1:10" x14ac:dyDescent="0.25">
      <c r="A89" s="6" t="s">
        <v>18</v>
      </c>
      <c r="B89" s="7" t="s">
        <v>20</v>
      </c>
      <c r="C89" s="7">
        <v>30807</v>
      </c>
      <c r="D89" s="7">
        <v>8891</v>
      </c>
      <c r="E89" s="7">
        <v>10128</v>
      </c>
      <c r="F89" s="7">
        <v>9833</v>
      </c>
      <c r="G89" s="7"/>
      <c r="H89" s="7">
        <f>SUM(D89:G89)</f>
        <v>28852</v>
      </c>
      <c r="I89">
        <f t="shared" si="1"/>
        <v>0.93654039666309608</v>
      </c>
    </row>
    <row r="90" spans="1:10" x14ac:dyDescent="0.25">
      <c r="I90" t="str">
        <f t="shared" si="1"/>
        <v/>
      </c>
    </row>
    <row r="91" spans="1:10" x14ac:dyDescent="0.25">
      <c r="A91" s="33" t="s">
        <v>36</v>
      </c>
      <c r="B91" s="33"/>
      <c r="C91" s="33"/>
      <c r="D91" s="33"/>
      <c r="E91" s="33"/>
      <c r="F91" s="33"/>
      <c r="G91" s="33"/>
      <c r="H91" s="33"/>
      <c r="I91" t="str">
        <f t="shared" si="1"/>
        <v/>
      </c>
    </row>
    <row r="92" spans="1:10" x14ac:dyDescent="0.25">
      <c r="A92" s="6" t="s">
        <v>16</v>
      </c>
      <c r="B92" s="7" t="s">
        <v>19</v>
      </c>
      <c r="C92" s="7">
        <v>901</v>
      </c>
      <c r="D92" s="7">
        <v>230</v>
      </c>
      <c r="E92" s="7">
        <v>201</v>
      </c>
      <c r="F92" s="7">
        <v>235</v>
      </c>
      <c r="G92" s="7"/>
      <c r="H92" s="7">
        <f>SUM(D92:G92)</f>
        <v>666</v>
      </c>
      <c r="I92">
        <f t="shared" si="1"/>
        <v>0.73917869034406214</v>
      </c>
    </row>
    <row r="93" spans="1:10" x14ac:dyDescent="0.25">
      <c r="A93" s="6" t="s">
        <v>17</v>
      </c>
      <c r="B93" s="7" t="s">
        <v>19</v>
      </c>
      <c r="C93" s="7">
        <v>420</v>
      </c>
      <c r="D93" s="7">
        <v>150</v>
      </c>
      <c r="E93" s="7">
        <v>163</v>
      </c>
      <c r="F93" s="7">
        <v>141</v>
      </c>
      <c r="G93" s="7"/>
      <c r="H93" s="7">
        <f>SUM(D93:G93)</f>
        <v>454</v>
      </c>
      <c r="I93" s="73">
        <f t="shared" si="1"/>
        <v>1.0809523809523809</v>
      </c>
      <c r="J93" s="30"/>
    </row>
    <row r="94" spans="1:10" x14ac:dyDescent="0.25">
      <c r="A94" s="6" t="s">
        <v>18</v>
      </c>
      <c r="B94" s="7" t="s">
        <v>20</v>
      </c>
      <c r="C94" s="7">
        <v>23469</v>
      </c>
      <c r="D94" s="7">
        <v>7641</v>
      </c>
      <c r="E94" s="7">
        <v>6983</v>
      </c>
      <c r="F94" s="7">
        <v>10192</v>
      </c>
      <c r="G94" s="7"/>
      <c r="H94" s="7">
        <f>SUM(D94:G94)</f>
        <v>24816</v>
      </c>
      <c r="I94">
        <f t="shared" si="1"/>
        <v>1.0573948613064041</v>
      </c>
    </row>
    <row r="95" spans="1:10" x14ac:dyDescent="0.25">
      <c r="I95" t="str">
        <f t="shared" si="1"/>
        <v/>
      </c>
    </row>
    <row r="96" spans="1:10" x14ac:dyDescent="0.25">
      <c r="A96" s="33" t="s">
        <v>37</v>
      </c>
      <c r="B96" s="21"/>
      <c r="C96" s="21"/>
      <c r="D96" s="21"/>
      <c r="E96" s="21"/>
      <c r="F96" s="21"/>
      <c r="G96" s="21"/>
      <c r="H96" s="21"/>
      <c r="I96" t="str">
        <f t="shared" si="1"/>
        <v/>
      </c>
    </row>
    <row r="97" spans="1:9" x14ac:dyDescent="0.25">
      <c r="A97" s="6" t="s">
        <v>16</v>
      </c>
      <c r="B97" s="7" t="s">
        <v>19</v>
      </c>
      <c r="C97" s="7">
        <v>1316</v>
      </c>
      <c r="D97" s="7">
        <v>341</v>
      </c>
      <c r="E97" s="7">
        <v>277</v>
      </c>
      <c r="F97" s="7">
        <v>361</v>
      </c>
      <c r="G97" s="7"/>
      <c r="H97" s="7">
        <f>SUM(D97:G97)</f>
        <v>979</v>
      </c>
      <c r="I97">
        <f t="shared" si="1"/>
        <v>0.74392097264437695</v>
      </c>
    </row>
    <row r="98" spans="1:9" x14ac:dyDescent="0.25">
      <c r="A98" s="6" t="s">
        <v>17</v>
      </c>
      <c r="B98" s="7" t="s">
        <v>19</v>
      </c>
      <c r="C98" s="7">
        <v>1058</v>
      </c>
      <c r="D98" s="7">
        <v>321</v>
      </c>
      <c r="E98" s="7">
        <v>338</v>
      </c>
      <c r="F98" s="7">
        <v>209</v>
      </c>
      <c r="G98" s="7"/>
      <c r="H98" s="7">
        <f>SUM(D98:G98)</f>
        <v>868</v>
      </c>
      <c r="I98" s="73">
        <f t="shared" si="1"/>
        <v>0.82041587901701318</v>
      </c>
    </row>
    <row r="99" spans="1:9" x14ac:dyDescent="0.25">
      <c r="A99" s="6" t="s">
        <v>18</v>
      </c>
      <c r="B99" s="7" t="s">
        <v>20</v>
      </c>
      <c r="C99" s="7">
        <v>35662</v>
      </c>
      <c r="D99" s="7">
        <v>9936</v>
      </c>
      <c r="E99" s="7">
        <v>7984</v>
      </c>
      <c r="F99" s="7">
        <v>7787</v>
      </c>
      <c r="G99" s="7"/>
      <c r="H99" s="7">
        <f>SUM(D99:G99)</f>
        <v>25707</v>
      </c>
      <c r="I99">
        <f t="shared" si="1"/>
        <v>0.7208513263417643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3"/>
  <sheetViews>
    <sheetView workbookViewId="0">
      <selection activeCell="G5" sqref="G5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9.140625" customWidth="1"/>
    <col min="4" max="4" width="11" style="15" bestFit="1" customWidth="1"/>
    <col min="5" max="5" width="13.5703125" bestFit="1" customWidth="1"/>
    <col min="6" max="6" width="12.85546875" style="15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102</v>
      </c>
      <c r="C1" t="s">
        <v>103</v>
      </c>
      <c r="D1" s="15" t="s">
        <v>104</v>
      </c>
      <c r="E1" t="s">
        <v>105</v>
      </c>
      <c r="F1" s="15" t="s">
        <v>106</v>
      </c>
    </row>
    <row r="2" spans="1:7" x14ac:dyDescent="0.25">
      <c r="A2" t="s">
        <v>107</v>
      </c>
      <c r="B2" s="16">
        <f>SUM(CIVIL!C:C)</f>
        <v>709677</v>
      </c>
      <c r="C2" s="16">
        <f>SUM(CIVIL!H:H)</f>
        <v>640379</v>
      </c>
      <c r="D2" s="15">
        <f t="shared" ref="D2:D9" si="0">C2/B2</f>
        <v>0.90235276048117663</v>
      </c>
      <c r="E2">
        <f>COUNT(CIVIL!I:I)</f>
        <v>54</v>
      </c>
      <c r="F2" s="24">
        <f>SUM(CIVIL!I:I)</f>
        <v>46.686480748791915</v>
      </c>
    </row>
    <row r="3" spans="1:7" x14ac:dyDescent="0.25">
      <c r="A3" t="s">
        <v>108</v>
      </c>
      <c r="B3" s="16">
        <f>SUM(PENAL!C:C)</f>
        <v>91439</v>
      </c>
      <c r="C3" s="16">
        <f>SUM(PENAL!H:H)</f>
        <v>61896</v>
      </c>
      <c r="D3" s="15">
        <f t="shared" si="0"/>
        <v>0.67691028992005597</v>
      </c>
      <c r="E3">
        <f>COUNT(PENAL!I:I)</f>
        <v>18</v>
      </c>
      <c r="F3" s="24">
        <f>SUM(PENAL!I:I)</f>
        <v>13.327563044874157</v>
      </c>
    </row>
    <row r="4" spans="1:7" x14ac:dyDescent="0.25">
      <c r="A4" t="s">
        <v>109</v>
      </c>
      <c r="B4" s="16">
        <f>SUM(FAMILIAR!C:C)</f>
        <v>499172</v>
      </c>
      <c r="C4" s="16">
        <f>SUM(FAMILIAR!H:H)</f>
        <v>431673</v>
      </c>
      <c r="D4" s="15">
        <f t="shared" si="0"/>
        <v>0.86477807248804017</v>
      </c>
      <c r="E4">
        <f>COUNT(FAMILIAR!I:I)</f>
        <v>54</v>
      </c>
      <c r="F4" s="24">
        <f>SUM(FAMILIAR!I:I)</f>
        <v>39.129361246839679</v>
      </c>
    </row>
    <row r="5" spans="1:7" x14ac:dyDescent="0.25">
      <c r="A5" t="s">
        <v>110</v>
      </c>
      <c r="B5" s="16">
        <f>SUM(MIXTO!C:C)</f>
        <v>105431</v>
      </c>
      <c r="C5" s="16">
        <f>SUM(MIXTO!H:H)</f>
        <v>94075</v>
      </c>
      <c r="D5" s="15">
        <f t="shared" si="0"/>
        <v>0.89228974400318695</v>
      </c>
      <c r="E5">
        <f>COUNT(MIXTO!I:I)</f>
        <v>25</v>
      </c>
      <c r="F5" s="24">
        <f>SUM(MIXTO!I:I)</f>
        <v>20.711369158832884</v>
      </c>
    </row>
    <row r="6" spans="1:7" x14ac:dyDescent="0.25">
      <c r="A6" t="s">
        <v>111</v>
      </c>
      <c r="B6" s="16">
        <f>SUM(' MERCANTIL'!C:C)</f>
        <v>129920</v>
      </c>
      <c r="C6" s="16">
        <f>SUM(' MERCANTIL'!H:H)</f>
        <v>106782</v>
      </c>
      <c r="D6" s="15">
        <f t="shared" si="0"/>
        <v>0.82190578817733995</v>
      </c>
      <c r="E6">
        <f>COUNT(' MERCANTIL'!I:I)</f>
        <v>18</v>
      </c>
      <c r="F6" s="24">
        <f>SUM(' MERCANTIL'!I:I)</f>
        <v>13.677871841609649</v>
      </c>
    </row>
    <row r="7" spans="1:7" x14ac:dyDescent="0.25">
      <c r="A7" t="s">
        <v>358</v>
      </c>
      <c r="B7" s="16">
        <f>SUM([1]HIPOTECARIO!C:C)</f>
        <v>650</v>
      </c>
      <c r="C7" s="16">
        <f>SUM([1]HIPOTECARIO!H:H)</f>
        <v>0</v>
      </c>
      <c r="D7" s="15">
        <f t="shared" ref="D7" si="1">C7/B7</f>
        <v>0</v>
      </c>
      <c r="E7">
        <f>COUNT([1]HIPOTECARIO!I:I)</f>
        <v>2</v>
      </c>
      <c r="F7" s="24">
        <f>SUM([1]HIPOTECARIO!I:I)</f>
        <v>0</v>
      </c>
    </row>
    <row r="8" spans="1:7" ht="15.75" thickBot="1" x14ac:dyDescent="0.3">
      <c r="A8" t="s">
        <v>112</v>
      </c>
      <c r="B8" s="17">
        <f>SUM(ADOLESCENTES!C:C)</f>
        <v>421</v>
      </c>
      <c r="C8" s="17">
        <f>SUM(ADOLESCENTES!H:H)</f>
        <v>440</v>
      </c>
      <c r="D8" s="18">
        <f t="shared" si="0"/>
        <v>1.0451306413301662</v>
      </c>
      <c r="E8" s="22">
        <f>COUNT(ADOLESCENTES!I:I)</f>
        <v>9</v>
      </c>
      <c r="F8" s="25">
        <f>SUM(ADOLESCENTES!I:I)</f>
        <v>12.441905626688236</v>
      </c>
    </row>
    <row r="9" spans="1:7" ht="15.75" thickTop="1" x14ac:dyDescent="0.25">
      <c r="A9" t="s">
        <v>113</v>
      </c>
      <c r="B9" s="19">
        <f>SUM(B2:B8)</f>
        <v>1536710</v>
      </c>
      <c r="C9" s="19">
        <f>SUM(C2:C8)</f>
        <v>1335245</v>
      </c>
      <c r="D9" s="20">
        <f t="shared" si="0"/>
        <v>0.86889849093192595</v>
      </c>
      <c r="E9" s="21">
        <f>SUM(E2:E8)</f>
        <v>180</v>
      </c>
      <c r="F9" s="26">
        <f>SUM(F2:F8)</f>
        <v>145.97455166763652</v>
      </c>
      <c r="G9" s="15">
        <f>F9/E9</f>
        <v>0.81096973148686957</v>
      </c>
    </row>
    <row r="12" spans="1:7" x14ac:dyDescent="0.25">
      <c r="A12" t="s">
        <v>114</v>
      </c>
      <c r="B12" s="16">
        <f>SUM(ADMIN!C12:C93)</f>
        <v>218648</v>
      </c>
      <c r="C12" s="16">
        <f>SUM(ADMIN!H12:H93)</f>
        <v>179485</v>
      </c>
      <c r="D12" s="15">
        <f>C12/B12</f>
        <v>0.82088562438256929</v>
      </c>
      <c r="E12">
        <f>COUNT(ADMIN!I12:I93)</f>
        <v>43</v>
      </c>
    </row>
    <row r="13" spans="1:7" x14ac:dyDescent="0.25">
      <c r="A13" t="s">
        <v>115</v>
      </c>
      <c r="B13" s="16">
        <f>SUM(ADMIN!C96:C294)</f>
        <v>1378108</v>
      </c>
      <c r="C13" s="16">
        <f>SUM(ADMIN!H96:H294)</f>
        <v>1075827</v>
      </c>
      <c r="D13" s="15">
        <f>C13/B13</f>
        <v>0.78065507202628537</v>
      </c>
      <c r="E13">
        <f>COUNT(ADMIN!I96:I290)</f>
        <v>91</v>
      </c>
    </row>
    <row r="14" spans="1:7" x14ac:dyDescent="0.25">
      <c r="A14" t="s">
        <v>116</v>
      </c>
      <c r="B14" s="16">
        <f>SUM(ADMIN!C299:C306)</f>
        <v>89651</v>
      </c>
      <c r="C14" s="16">
        <f>SUM(ADMIN!H299:H306)</f>
        <v>76735</v>
      </c>
      <c r="D14" s="15">
        <f>C14/B14</f>
        <v>0.85593021829092819</v>
      </c>
      <c r="E14">
        <f>COUNT(ADMIN!I299:I306)</f>
        <v>4</v>
      </c>
    </row>
    <row r="15" spans="1:7" ht="15.75" thickBot="1" x14ac:dyDescent="0.3">
      <c r="A15" t="s">
        <v>117</v>
      </c>
      <c r="B15" s="17">
        <f>SUM(ADMIN!C310:C321)</f>
        <v>3306</v>
      </c>
      <c r="C15" s="17">
        <f>SUM(ADMIN!H310:H321)</f>
        <v>3272</v>
      </c>
      <c r="D15" s="18">
        <f>C15/B15</f>
        <v>0.98971566848154868</v>
      </c>
      <c r="E15" s="22">
        <f>COUNT(ADMIN!I310:I321)</f>
        <v>6</v>
      </c>
    </row>
    <row r="16" spans="1:7" ht="15.75" thickTop="1" x14ac:dyDescent="0.25">
      <c r="B16" s="16">
        <f>SUM(B12:B15)</f>
        <v>1689713</v>
      </c>
      <c r="C16" s="16">
        <f>SUM(C12:C15)</f>
        <v>1335319</v>
      </c>
      <c r="D16" s="15">
        <f>C16/B16</f>
        <v>0.79026379035966465</v>
      </c>
      <c r="E16">
        <f>SUM(E12:E15)</f>
        <v>144</v>
      </c>
      <c r="F16" s="24">
        <f>SUM(ADMIN!I:I)</f>
        <v>120.73340895870273</v>
      </c>
    </row>
    <row r="18" spans="1:10" x14ac:dyDescent="0.25">
      <c r="A18" t="s">
        <v>118</v>
      </c>
      <c r="B18" s="16">
        <f>SUM(FA!C12:C13)</f>
        <v>92536</v>
      </c>
      <c r="C18" s="16">
        <f>SUM(FA!H12:H13)</f>
        <v>87853</v>
      </c>
      <c r="D18" s="15">
        <f>C18/B18</f>
        <v>0.94939266879917006</v>
      </c>
      <c r="E18">
        <f>COUNT(FA!I12:I13)</f>
        <v>2</v>
      </c>
    </row>
    <row r="19" spans="1:10" ht="15.75" thickBot="1" x14ac:dyDescent="0.3">
      <c r="A19" t="s">
        <v>119</v>
      </c>
      <c r="B19" s="17">
        <f>SUM(FA!C17:C19)</f>
        <v>2460</v>
      </c>
      <c r="C19" s="17">
        <f>SUM(FA!H17:H19)</f>
        <v>2641</v>
      </c>
      <c r="D19" s="18">
        <f>C19/B19</f>
        <v>1.0735772357723576</v>
      </c>
      <c r="E19" s="22">
        <f>COUNT(FA!I17:I18)</f>
        <v>2</v>
      </c>
    </row>
    <row r="20" spans="1:10" ht="15.75" thickTop="1" x14ac:dyDescent="0.25">
      <c r="B20" s="16">
        <f>SUM(B18:B19)</f>
        <v>94996</v>
      </c>
      <c r="C20" s="16">
        <f>SUM(C18:C19)</f>
        <v>90494</v>
      </c>
      <c r="D20" s="15">
        <f>C20/B20</f>
        <v>0.95260853088551101</v>
      </c>
      <c r="E20">
        <f>SUM(E18:E19)</f>
        <v>4</v>
      </c>
      <c r="F20" s="24">
        <f>SUM(FA!I:I)</f>
        <v>4.7636193196599503</v>
      </c>
    </row>
    <row r="21" spans="1:10" x14ac:dyDescent="0.25">
      <c r="F21" s="24"/>
    </row>
    <row r="22" spans="1:10" x14ac:dyDescent="0.25">
      <c r="A22" t="s">
        <v>120</v>
      </c>
      <c r="B22" s="19">
        <f>B16+B20</f>
        <v>1784709</v>
      </c>
      <c r="C22" s="19">
        <f>C16+C20</f>
        <v>1425813</v>
      </c>
      <c r="D22" s="20">
        <f>C22/B22</f>
        <v>0.79890503157657633</v>
      </c>
      <c r="E22" s="23">
        <f>E16+E20</f>
        <v>148</v>
      </c>
      <c r="F22" s="26">
        <f>F16+F20</f>
        <v>125.49702827836268</v>
      </c>
      <c r="G22" s="15">
        <f>F22/E22</f>
        <v>0.84795289377272076</v>
      </c>
    </row>
    <row r="23" spans="1:10" x14ac:dyDescent="0.25">
      <c r="J23" t="s">
        <v>122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zoomScaleNormal="100" zoomScaleSheetLayoutView="100" workbookViewId="0">
      <selection activeCell="B8" sqref="B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hidden="1" customWidth="1"/>
    <col min="5" max="5" width="11.1406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79" t="s">
        <v>6</v>
      </c>
      <c r="B1" s="79"/>
      <c r="C1" s="79"/>
      <c r="D1" s="79"/>
      <c r="E1" s="79"/>
      <c r="F1" s="79"/>
      <c r="G1" s="79"/>
      <c r="H1" s="79"/>
    </row>
    <row r="2" spans="1:9" ht="18.75" x14ac:dyDescent="0.3">
      <c r="A2" s="80" t="s">
        <v>7</v>
      </c>
      <c r="B2" s="80"/>
      <c r="C2" s="80"/>
      <c r="D2" s="80"/>
      <c r="E2" s="80"/>
      <c r="F2" s="80"/>
      <c r="G2" s="80"/>
      <c r="H2" s="80"/>
    </row>
    <row r="3" spans="1:9" ht="18.75" x14ac:dyDescent="0.3">
      <c r="A3" s="80" t="s">
        <v>14</v>
      </c>
      <c r="B3" s="80"/>
      <c r="C3" s="80"/>
      <c r="D3" s="80"/>
      <c r="E3" s="80"/>
      <c r="F3" s="80"/>
      <c r="G3" s="80"/>
      <c r="H3" s="80"/>
    </row>
    <row r="4" spans="1:9" x14ac:dyDescent="0.25">
      <c r="A4" s="81"/>
      <c r="B4" s="81"/>
      <c r="C4" s="81"/>
      <c r="D4" s="81"/>
      <c r="E4" s="81"/>
      <c r="F4" s="81"/>
      <c r="G4" s="81"/>
      <c r="H4" s="81"/>
    </row>
    <row r="5" spans="1:9" ht="15.75" x14ac:dyDescent="0.25">
      <c r="A5" s="78" t="s">
        <v>359</v>
      </c>
      <c r="B5" s="78"/>
      <c r="C5" s="78"/>
      <c r="D5" s="78"/>
      <c r="E5" s="78"/>
      <c r="F5" s="78"/>
      <c r="G5" s="78"/>
      <c r="H5" s="78"/>
    </row>
    <row r="6" spans="1:9" ht="15.75" x14ac:dyDescent="0.25">
      <c r="A6" s="78" t="s">
        <v>4</v>
      </c>
      <c r="B6" s="78"/>
      <c r="C6" s="78"/>
      <c r="D6" s="78"/>
      <c r="E6" s="78"/>
      <c r="F6" s="78"/>
      <c r="G6" s="78"/>
      <c r="H6" s="78"/>
    </row>
    <row r="7" spans="1:9" x14ac:dyDescent="0.25">
      <c r="A7" s="76"/>
      <c r="B7" s="76"/>
      <c r="C7" s="76"/>
      <c r="D7" s="76"/>
      <c r="E7" s="76"/>
      <c r="F7" s="76"/>
      <c r="G7" s="76"/>
      <c r="H7" s="76"/>
    </row>
    <row r="8" spans="1:9" ht="45" customHeight="1" x14ac:dyDescent="0.25">
      <c r="A8" s="2" t="s">
        <v>0</v>
      </c>
      <c r="B8" s="2" t="s">
        <v>1</v>
      </c>
      <c r="C8" s="3" t="s">
        <v>344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360</v>
      </c>
    </row>
    <row r="10" spans="1:9" x14ac:dyDescent="0.25">
      <c r="A10" s="77" t="s">
        <v>8</v>
      </c>
      <c r="B10" s="77"/>
      <c r="C10" s="77"/>
      <c r="D10" s="77"/>
      <c r="E10" s="77"/>
      <c r="F10" s="77"/>
      <c r="G10" s="77"/>
      <c r="H10" s="77"/>
    </row>
    <row r="11" spans="1:9" x14ac:dyDescent="0.25">
      <c r="A11" s="32" t="s">
        <v>127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30</v>
      </c>
      <c r="D12" s="7">
        <v>5</v>
      </c>
      <c r="E12" s="7">
        <v>5</v>
      </c>
      <c r="F12" s="7">
        <v>8</v>
      </c>
      <c r="G12" s="7"/>
      <c r="H12" s="7">
        <f>SUM(D12:G12)</f>
        <v>18</v>
      </c>
      <c r="I12" s="73">
        <f>IF(C12="","",IFERROR(H12/C12,0))</f>
        <v>0.6</v>
      </c>
    </row>
    <row r="13" spans="1:9" x14ac:dyDescent="0.25">
      <c r="A13" s="6" t="s">
        <v>17</v>
      </c>
      <c r="B13" s="7" t="s">
        <v>19</v>
      </c>
      <c r="C13" s="7">
        <v>44</v>
      </c>
      <c r="D13" s="7">
        <v>26</v>
      </c>
      <c r="E13" s="7">
        <v>10</v>
      </c>
      <c r="F13" s="7">
        <v>15</v>
      </c>
      <c r="G13" s="7"/>
      <c r="H13" s="7">
        <f t="shared" ref="H13:H14" si="0">SUM(D13:G13)</f>
        <v>51</v>
      </c>
      <c r="I13" s="73">
        <f t="shared" ref="I13:I40" si="1">IF(C13="","",IFERROR(H13/C13,0))</f>
        <v>1.1590909090909092</v>
      </c>
    </row>
    <row r="14" spans="1:9" x14ac:dyDescent="0.25">
      <c r="A14" s="6" t="s">
        <v>18</v>
      </c>
      <c r="B14" s="7" t="s">
        <v>20</v>
      </c>
      <c r="C14" s="7">
        <v>9308</v>
      </c>
      <c r="D14" s="7">
        <v>1833</v>
      </c>
      <c r="E14" s="7">
        <v>1541</v>
      </c>
      <c r="F14" s="7">
        <v>1971</v>
      </c>
      <c r="G14" s="7"/>
      <c r="H14" s="7">
        <f t="shared" si="0"/>
        <v>5345</v>
      </c>
      <c r="I14">
        <f t="shared" si="1"/>
        <v>0.57423721529866778</v>
      </c>
    </row>
    <row r="15" spans="1:9" x14ac:dyDescent="0.25">
      <c r="I15" t="str">
        <f t="shared" si="1"/>
        <v/>
      </c>
    </row>
    <row r="16" spans="1:9" x14ac:dyDescent="0.25">
      <c r="A16" s="32" t="s">
        <v>77</v>
      </c>
      <c r="B16" s="33"/>
      <c r="C16" s="33"/>
      <c r="D16" s="33"/>
      <c r="E16" s="33"/>
      <c r="F16" s="33"/>
      <c r="G16" s="33"/>
      <c r="H16" s="33"/>
      <c r="I16" t="str">
        <f t="shared" si="1"/>
        <v/>
      </c>
    </row>
    <row r="17" spans="1:9" x14ac:dyDescent="0.25">
      <c r="A17" s="6" t="s">
        <v>16</v>
      </c>
      <c r="B17" s="7" t="s">
        <v>19</v>
      </c>
      <c r="C17" s="7">
        <v>4</v>
      </c>
      <c r="D17" s="7">
        <v>0</v>
      </c>
      <c r="E17" s="7">
        <v>1</v>
      </c>
      <c r="F17" s="7">
        <v>0</v>
      </c>
      <c r="G17" s="7"/>
      <c r="H17" s="7">
        <f t="shared" ref="H17:H19" si="2">SUM(D17:G17)</f>
        <v>1</v>
      </c>
      <c r="I17" s="73">
        <f t="shared" si="1"/>
        <v>0.25</v>
      </c>
    </row>
    <row r="18" spans="1:9" x14ac:dyDescent="0.25">
      <c r="A18" s="6" t="s">
        <v>17</v>
      </c>
      <c r="B18" s="7" t="s">
        <v>19</v>
      </c>
      <c r="C18" s="7">
        <v>98</v>
      </c>
      <c r="D18" s="7">
        <v>20</v>
      </c>
      <c r="E18" s="7">
        <v>39</v>
      </c>
      <c r="F18" s="7">
        <v>74</v>
      </c>
      <c r="G18" s="7"/>
      <c r="H18" s="7">
        <f t="shared" si="2"/>
        <v>133</v>
      </c>
      <c r="I18" s="73">
        <f t="shared" si="1"/>
        <v>1.3571428571428572</v>
      </c>
    </row>
    <row r="19" spans="1:9" x14ac:dyDescent="0.25">
      <c r="A19" s="6" t="s">
        <v>18</v>
      </c>
      <c r="B19" s="7" t="s">
        <v>20</v>
      </c>
      <c r="C19" s="7">
        <v>17967</v>
      </c>
      <c r="D19" s="7">
        <v>5406</v>
      </c>
      <c r="E19" s="7">
        <v>5668</v>
      </c>
      <c r="F19" s="7">
        <v>4608</v>
      </c>
      <c r="G19" s="7"/>
      <c r="H19" s="7">
        <f t="shared" si="2"/>
        <v>15682</v>
      </c>
      <c r="I19">
        <f t="shared" si="1"/>
        <v>0.87282239661601824</v>
      </c>
    </row>
    <row r="20" spans="1:9" x14ac:dyDescent="0.25">
      <c r="I20" t="str">
        <f t="shared" si="1"/>
        <v/>
      </c>
    </row>
    <row r="21" spans="1:9" x14ac:dyDescent="0.25">
      <c r="A21" s="32" t="s">
        <v>78</v>
      </c>
      <c r="B21" s="33"/>
      <c r="C21" s="33"/>
      <c r="D21" s="33"/>
      <c r="E21" s="33"/>
      <c r="F21" s="33"/>
      <c r="G21" s="33"/>
      <c r="H21" s="33"/>
      <c r="I21" t="str">
        <f t="shared" si="1"/>
        <v/>
      </c>
    </row>
    <row r="22" spans="1:9" x14ac:dyDescent="0.25">
      <c r="A22" s="6" t="s">
        <v>16</v>
      </c>
      <c r="B22" s="7" t="s">
        <v>19</v>
      </c>
      <c r="C22" s="7">
        <v>188</v>
      </c>
      <c r="D22" s="7">
        <v>176</v>
      </c>
      <c r="E22" s="7">
        <v>2</v>
      </c>
      <c r="F22" s="7">
        <v>2</v>
      </c>
      <c r="G22" s="7"/>
      <c r="H22" s="7">
        <f t="shared" ref="H22:H24" si="3">SUM(D22:G22)</f>
        <v>180</v>
      </c>
      <c r="I22" s="73">
        <f t="shared" si="1"/>
        <v>0.95744680851063835</v>
      </c>
    </row>
    <row r="23" spans="1:9" x14ac:dyDescent="0.25">
      <c r="A23" s="6" t="s">
        <v>17</v>
      </c>
      <c r="B23" s="7" t="s">
        <v>19</v>
      </c>
      <c r="C23" s="7">
        <v>147</v>
      </c>
      <c r="D23" s="7">
        <v>80</v>
      </c>
      <c r="E23" s="7">
        <v>19</v>
      </c>
      <c r="F23" s="7">
        <v>24</v>
      </c>
      <c r="G23" s="7"/>
      <c r="H23" s="7">
        <f t="shared" si="3"/>
        <v>123</v>
      </c>
      <c r="I23" s="73">
        <f t="shared" si="1"/>
        <v>0.83673469387755106</v>
      </c>
    </row>
    <row r="24" spans="1:9" x14ac:dyDescent="0.25">
      <c r="A24" s="6" t="s">
        <v>18</v>
      </c>
      <c r="B24" s="7" t="s">
        <v>20</v>
      </c>
      <c r="C24" s="7">
        <v>13755</v>
      </c>
      <c r="D24" s="7">
        <v>3599</v>
      </c>
      <c r="E24" s="7">
        <v>3806</v>
      </c>
      <c r="F24" s="7">
        <v>3528</v>
      </c>
      <c r="G24" s="7"/>
      <c r="H24" s="7">
        <f t="shared" si="3"/>
        <v>10933</v>
      </c>
      <c r="I24">
        <f t="shared" si="1"/>
        <v>0.79483824063976738</v>
      </c>
    </row>
    <row r="25" spans="1:9" x14ac:dyDescent="0.25">
      <c r="G25" s="28"/>
      <c r="I25" t="str">
        <f t="shared" si="1"/>
        <v/>
      </c>
    </row>
    <row r="26" spans="1:9" x14ac:dyDescent="0.25">
      <c r="A26" s="32" t="s">
        <v>79</v>
      </c>
      <c r="B26" s="33"/>
      <c r="C26" s="33"/>
      <c r="D26" s="33"/>
      <c r="E26" s="33"/>
      <c r="F26" s="33"/>
      <c r="G26" s="34"/>
      <c r="H26" s="33"/>
      <c r="I26" t="str">
        <f t="shared" si="1"/>
        <v/>
      </c>
    </row>
    <row r="27" spans="1:9" x14ac:dyDescent="0.25">
      <c r="A27" s="6" t="s">
        <v>16</v>
      </c>
      <c r="B27" s="7" t="s">
        <v>19</v>
      </c>
      <c r="C27" s="7">
        <v>20</v>
      </c>
      <c r="D27" s="7">
        <v>4</v>
      </c>
      <c r="E27" s="7">
        <v>2</v>
      </c>
      <c r="F27" s="7">
        <v>1</v>
      </c>
      <c r="G27" s="7"/>
      <c r="H27" s="7">
        <f t="shared" ref="H27:H29" si="4">SUM(D27:G27)</f>
        <v>7</v>
      </c>
      <c r="I27" s="73">
        <f t="shared" si="1"/>
        <v>0.35</v>
      </c>
    </row>
    <row r="28" spans="1:9" x14ac:dyDescent="0.25">
      <c r="A28" s="6" t="s">
        <v>17</v>
      </c>
      <c r="B28" s="7" t="s">
        <v>19</v>
      </c>
      <c r="C28" s="7">
        <v>72</v>
      </c>
      <c r="D28" s="7">
        <v>7</v>
      </c>
      <c r="E28" s="7">
        <v>21</v>
      </c>
      <c r="F28" s="7">
        <v>28</v>
      </c>
      <c r="G28" s="7"/>
      <c r="H28" s="7">
        <f t="shared" si="4"/>
        <v>56</v>
      </c>
      <c r="I28">
        <f t="shared" si="1"/>
        <v>0.77777777777777779</v>
      </c>
    </row>
    <row r="29" spans="1:9" x14ac:dyDescent="0.25">
      <c r="A29" s="6" t="s">
        <v>18</v>
      </c>
      <c r="B29" s="7" t="s">
        <v>20</v>
      </c>
      <c r="C29" s="7">
        <v>17884</v>
      </c>
      <c r="D29" s="7">
        <v>3495</v>
      </c>
      <c r="E29" s="7">
        <v>2796</v>
      </c>
      <c r="F29" s="7">
        <v>3087</v>
      </c>
      <c r="G29" s="7"/>
      <c r="H29" s="7">
        <f t="shared" si="4"/>
        <v>9378</v>
      </c>
      <c r="I29">
        <f t="shared" si="1"/>
        <v>0.52437933348244237</v>
      </c>
    </row>
    <row r="30" spans="1:9" x14ac:dyDescent="0.25">
      <c r="I30" t="str">
        <f t="shared" si="1"/>
        <v/>
      </c>
    </row>
    <row r="31" spans="1:9" x14ac:dyDescent="0.25">
      <c r="A31" s="32" t="s">
        <v>80</v>
      </c>
      <c r="B31" s="33"/>
      <c r="C31" s="33"/>
      <c r="D31" s="33"/>
      <c r="E31" s="33"/>
      <c r="F31" s="33"/>
      <c r="G31" s="33"/>
      <c r="H31" s="33"/>
      <c r="I31" t="str">
        <f t="shared" si="1"/>
        <v/>
      </c>
    </row>
    <row r="32" spans="1:9" x14ac:dyDescent="0.25">
      <c r="A32" s="6" t="s">
        <v>16</v>
      </c>
      <c r="B32" s="7" t="s">
        <v>19</v>
      </c>
      <c r="C32" s="7">
        <v>8</v>
      </c>
      <c r="D32" s="7">
        <v>2</v>
      </c>
      <c r="E32" s="7">
        <v>2</v>
      </c>
      <c r="F32" s="7">
        <v>2</v>
      </c>
      <c r="G32" s="7"/>
      <c r="H32" s="7">
        <f t="shared" ref="H32:H34" si="5">SUM(D32:G32)</f>
        <v>6</v>
      </c>
      <c r="I32">
        <f t="shared" si="1"/>
        <v>0.75</v>
      </c>
    </row>
    <row r="33" spans="1:9" x14ac:dyDescent="0.25">
      <c r="A33" s="6" t="s">
        <v>17</v>
      </c>
      <c r="B33" s="7" t="s">
        <v>19</v>
      </c>
      <c r="C33" s="7">
        <v>175</v>
      </c>
      <c r="D33" s="7">
        <v>24</v>
      </c>
      <c r="E33" s="7">
        <v>92</v>
      </c>
      <c r="F33" s="7">
        <v>40</v>
      </c>
      <c r="G33" s="7"/>
      <c r="H33" s="7">
        <f t="shared" si="5"/>
        <v>156</v>
      </c>
      <c r="I33" s="73">
        <f t="shared" si="1"/>
        <v>0.89142857142857146</v>
      </c>
    </row>
    <row r="34" spans="1:9" x14ac:dyDescent="0.25">
      <c r="A34" s="6" t="s">
        <v>18</v>
      </c>
      <c r="B34" s="7" t="s">
        <v>20</v>
      </c>
      <c r="C34" s="7">
        <v>13449</v>
      </c>
      <c r="D34" s="7">
        <v>3465</v>
      </c>
      <c r="E34" s="7">
        <v>3409</v>
      </c>
      <c r="F34" s="7">
        <v>3363</v>
      </c>
      <c r="G34" s="7"/>
      <c r="H34" s="7">
        <f t="shared" si="5"/>
        <v>10237</v>
      </c>
      <c r="I34" s="73">
        <f t="shared" si="1"/>
        <v>0.76117183433712543</v>
      </c>
    </row>
    <row r="35" spans="1:9" x14ac:dyDescent="0.25">
      <c r="I35" t="str">
        <f t="shared" si="1"/>
        <v/>
      </c>
    </row>
    <row r="36" spans="1:9" x14ac:dyDescent="0.25">
      <c r="A36" s="32" t="s">
        <v>128</v>
      </c>
      <c r="B36" s="33"/>
      <c r="C36" s="33"/>
      <c r="D36" s="33"/>
      <c r="E36" s="33"/>
      <c r="F36" s="33"/>
      <c r="G36" s="33"/>
      <c r="H36" s="33"/>
      <c r="I36" t="str">
        <f t="shared" si="1"/>
        <v/>
      </c>
    </row>
    <row r="37" spans="1:9" x14ac:dyDescent="0.25">
      <c r="A37" s="6" t="s">
        <v>16</v>
      </c>
      <c r="B37" s="7" t="s">
        <v>19</v>
      </c>
      <c r="C37" s="7">
        <v>53</v>
      </c>
      <c r="D37" s="7">
        <v>12</v>
      </c>
      <c r="E37" s="7">
        <v>12</v>
      </c>
      <c r="F37" s="7">
        <v>4</v>
      </c>
      <c r="G37" s="7"/>
      <c r="H37" s="7">
        <f t="shared" ref="H37:H39" si="6">SUM(D37:G37)</f>
        <v>28</v>
      </c>
      <c r="I37">
        <f t="shared" si="1"/>
        <v>0.52830188679245282</v>
      </c>
    </row>
    <row r="38" spans="1:9" x14ac:dyDescent="0.25">
      <c r="A38" s="6" t="s">
        <v>17</v>
      </c>
      <c r="B38" s="7" t="s">
        <v>19</v>
      </c>
      <c r="C38" s="7">
        <v>139</v>
      </c>
      <c r="D38" s="7">
        <v>49</v>
      </c>
      <c r="E38" s="7">
        <v>42</v>
      </c>
      <c r="F38" s="7">
        <v>23</v>
      </c>
      <c r="G38" s="7"/>
      <c r="H38" s="7">
        <f t="shared" si="6"/>
        <v>114</v>
      </c>
      <c r="I38">
        <f t="shared" si="1"/>
        <v>0.82014388489208634</v>
      </c>
    </row>
    <row r="39" spans="1:9" x14ac:dyDescent="0.25">
      <c r="A39" s="6" t="s">
        <v>18</v>
      </c>
      <c r="B39" s="7" t="s">
        <v>20</v>
      </c>
      <c r="C39" s="7">
        <v>18098</v>
      </c>
      <c r="D39" s="7">
        <v>3707</v>
      </c>
      <c r="E39" s="7">
        <v>3109</v>
      </c>
      <c r="F39" s="7">
        <v>2632</v>
      </c>
      <c r="G39" s="7"/>
      <c r="H39" s="7">
        <f t="shared" si="6"/>
        <v>9448</v>
      </c>
      <c r="I39">
        <f t="shared" si="1"/>
        <v>0.52204663498729142</v>
      </c>
    </row>
    <row r="40" spans="1:9" x14ac:dyDescent="0.25">
      <c r="I40" t="str">
        <f t="shared" si="1"/>
        <v/>
      </c>
    </row>
  </sheetData>
  <mergeCells count="8">
    <mergeCell ref="A6:H6"/>
    <mergeCell ref="A7:H7"/>
    <mergeCell ref="A10:H10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4"/>
  <sheetViews>
    <sheetView zoomScaleNormal="100" zoomScaleSheetLayoutView="100" workbookViewId="0">
      <selection activeCell="C102" sqref="C102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79" t="s">
        <v>6</v>
      </c>
      <c r="B1" s="79"/>
      <c r="C1" s="79"/>
      <c r="D1" s="79"/>
      <c r="E1" s="79"/>
      <c r="F1" s="79"/>
      <c r="G1" s="79"/>
      <c r="H1" s="79"/>
    </row>
    <row r="2" spans="1:9" ht="18.75" x14ac:dyDescent="0.3">
      <c r="A2" s="80" t="s">
        <v>7</v>
      </c>
      <c r="B2" s="80"/>
      <c r="C2" s="80"/>
      <c r="D2" s="80"/>
      <c r="E2" s="80"/>
      <c r="F2" s="80"/>
      <c r="G2" s="80"/>
      <c r="H2" s="80"/>
    </row>
    <row r="3" spans="1:9" ht="18.75" x14ac:dyDescent="0.3">
      <c r="A3" s="80" t="s">
        <v>14</v>
      </c>
      <c r="B3" s="80"/>
      <c r="C3" s="80"/>
      <c r="D3" s="80"/>
      <c r="E3" s="80"/>
      <c r="F3" s="80"/>
      <c r="G3" s="80"/>
      <c r="H3" s="80"/>
    </row>
    <row r="4" spans="1:9" x14ac:dyDescent="0.25">
      <c r="A4" s="81"/>
      <c r="B4" s="81"/>
      <c r="C4" s="81"/>
      <c r="D4" s="81"/>
      <c r="E4" s="81"/>
      <c r="F4" s="81"/>
      <c r="G4" s="81"/>
      <c r="H4" s="81"/>
    </row>
    <row r="5" spans="1:9" ht="15.75" x14ac:dyDescent="0.25">
      <c r="A5" s="78" t="s">
        <v>359</v>
      </c>
      <c r="B5" s="78"/>
      <c r="C5" s="78"/>
      <c r="D5" s="78"/>
      <c r="E5" s="78"/>
      <c r="F5" s="78"/>
      <c r="G5" s="78"/>
      <c r="H5" s="78"/>
    </row>
    <row r="6" spans="1:9" ht="15.75" x14ac:dyDescent="0.25">
      <c r="A6" s="78" t="s">
        <v>4</v>
      </c>
      <c r="B6" s="78"/>
      <c r="C6" s="78"/>
      <c r="D6" s="78"/>
      <c r="E6" s="78"/>
      <c r="F6" s="78"/>
      <c r="G6" s="78"/>
      <c r="H6" s="78"/>
    </row>
    <row r="7" spans="1:9" x14ac:dyDescent="0.25">
      <c r="A7" s="76"/>
      <c r="B7" s="76"/>
      <c r="C7" s="76"/>
      <c r="D7" s="76"/>
      <c r="E7" s="76"/>
      <c r="F7" s="76"/>
      <c r="G7" s="76"/>
      <c r="H7" s="76"/>
    </row>
    <row r="8" spans="1:9" ht="45" customHeight="1" x14ac:dyDescent="0.25">
      <c r="A8" s="2" t="s">
        <v>0</v>
      </c>
      <c r="B8" s="2" t="s">
        <v>1</v>
      </c>
      <c r="C8" s="3" t="s">
        <v>344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360</v>
      </c>
    </row>
    <row r="10" spans="1:9" x14ac:dyDescent="0.25">
      <c r="A10" s="77" t="s">
        <v>8</v>
      </c>
      <c r="B10" s="77"/>
      <c r="C10" s="77"/>
      <c r="D10" s="77"/>
      <c r="E10" s="77"/>
      <c r="F10" s="77"/>
      <c r="G10" s="77"/>
      <c r="H10" s="77"/>
    </row>
    <row r="11" spans="1:9" x14ac:dyDescent="0.25">
      <c r="A11" s="32" t="s">
        <v>81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2168</v>
      </c>
      <c r="D12" s="7">
        <v>737</v>
      </c>
      <c r="E12" s="7">
        <v>353</v>
      </c>
      <c r="F12" s="7">
        <v>449</v>
      </c>
      <c r="G12" s="7"/>
      <c r="H12" s="7">
        <f>SUM(D12:G12)</f>
        <v>1539</v>
      </c>
      <c r="I12">
        <f>IF(C12="","",IFERROR(H12/C12,0))</f>
        <v>0.70987084870848705</v>
      </c>
    </row>
    <row r="13" spans="1:9" x14ac:dyDescent="0.25">
      <c r="A13" s="6" t="s">
        <v>17</v>
      </c>
      <c r="B13" s="7" t="s">
        <v>19</v>
      </c>
      <c r="C13" s="7">
        <v>1020</v>
      </c>
      <c r="D13" s="7">
        <v>241</v>
      </c>
      <c r="E13" s="7">
        <v>247</v>
      </c>
      <c r="F13" s="7">
        <v>193</v>
      </c>
      <c r="G13" s="7"/>
      <c r="H13" s="7">
        <f>SUM(D13:G13)</f>
        <v>681</v>
      </c>
      <c r="I13">
        <f t="shared" ref="I13:I100" si="0">IF(C13="","",IFERROR(H13/C13,0))</f>
        <v>0.66764705882352937</v>
      </c>
    </row>
    <row r="14" spans="1:9" x14ac:dyDescent="0.25">
      <c r="A14" s="6" t="s">
        <v>18</v>
      </c>
      <c r="B14" s="7" t="s">
        <v>20</v>
      </c>
      <c r="C14" s="7">
        <v>33156</v>
      </c>
      <c r="D14" s="7">
        <v>9871</v>
      </c>
      <c r="E14" s="7">
        <v>9664</v>
      </c>
      <c r="F14" s="7">
        <v>9756</v>
      </c>
      <c r="G14" s="7"/>
      <c r="H14" s="7">
        <f>SUM(D14:G14)</f>
        <v>29291</v>
      </c>
      <c r="I14">
        <f t="shared" si="0"/>
        <v>0.88342984678489567</v>
      </c>
    </row>
    <row r="15" spans="1:9" x14ac:dyDescent="0.25">
      <c r="I15" t="str">
        <f t="shared" si="0"/>
        <v/>
      </c>
    </row>
    <row r="16" spans="1:9" x14ac:dyDescent="0.25">
      <c r="A16" s="32" t="s">
        <v>82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856</v>
      </c>
      <c r="D17" s="7">
        <v>366</v>
      </c>
      <c r="E17" s="7">
        <v>0</v>
      </c>
      <c r="F17" s="7">
        <v>262</v>
      </c>
      <c r="G17" s="7"/>
      <c r="H17" s="7">
        <f>SUM(D17:G17)</f>
        <v>628</v>
      </c>
      <c r="I17" s="73">
        <f t="shared" si="0"/>
        <v>0.73364485981308414</v>
      </c>
    </row>
    <row r="18" spans="1:9" x14ac:dyDescent="0.25">
      <c r="A18" s="6" t="s">
        <v>17</v>
      </c>
      <c r="B18" s="7" t="s">
        <v>19</v>
      </c>
      <c r="C18" s="7">
        <v>1066</v>
      </c>
      <c r="D18" s="7">
        <v>208</v>
      </c>
      <c r="E18" s="7">
        <v>374</v>
      </c>
      <c r="F18" s="7">
        <v>175</v>
      </c>
      <c r="G18" s="7"/>
      <c r="H18" s="7">
        <f>SUM(D18:G18)</f>
        <v>757</v>
      </c>
      <c r="I18">
        <f t="shared" si="0"/>
        <v>0.71013133208255164</v>
      </c>
    </row>
    <row r="19" spans="1:9" x14ac:dyDescent="0.25">
      <c r="A19" s="6" t="s">
        <v>18</v>
      </c>
      <c r="B19" s="7" t="s">
        <v>20</v>
      </c>
      <c r="C19" s="7">
        <v>33977</v>
      </c>
      <c r="D19" s="7">
        <v>10912</v>
      </c>
      <c r="E19" s="7">
        <v>9941</v>
      </c>
      <c r="F19" s="7">
        <v>9023</v>
      </c>
      <c r="G19" s="7"/>
      <c r="H19" s="7">
        <f>SUM(D19:G19)</f>
        <v>29876</v>
      </c>
      <c r="I19">
        <f t="shared" si="0"/>
        <v>0.87930070341701738</v>
      </c>
    </row>
    <row r="20" spans="1:9" x14ac:dyDescent="0.25">
      <c r="I20" t="str">
        <f t="shared" si="0"/>
        <v/>
      </c>
    </row>
    <row r="21" spans="1:9" x14ac:dyDescent="0.25">
      <c r="A21" s="32" t="s">
        <v>83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1070</v>
      </c>
      <c r="D22" s="7">
        <v>347</v>
      </c>
      <c r="E22" s="7">
        <v>42</v>
      </c>
      <c r="F22" s="7">
        <v>230</v>
      </c>
      <c r="G22" s="7"/>
      <c r="H22" s="7">
        <f>SUM(D22:G22)</f>
        <v>619</v>
      </c>
      <c r="I22" s="73">
        <f t="shared" si="0"/>
        <v>0.57850467289719631</v>
      </c>
    </row>
    <row r="23" spans="1:9" x14ac:dyDescent="0.25">
      <c r="A23" s="6" t="s">
        <v>17</v>
      </c>
      <c r="B23" s="7" t="s">
        <v>19</v>
      </c>
      <c r="C23" s="7">
        <v>1378</v>
      </c>
      <c r="D23" s="7">
        <v>310</v>
      </c>
      <c r="E23" s="7">
        <v>282</v>
      </c>
      <c r="F23" s="7">
        <v>151</v>
      </c>
      <c r="G23" s="7"/>
      <c r="H23" s="7">
        <f>SUM(D23:G23)</f>
        <v>743</v>
      </c>
      <c r="I23">
        <f t="shared" si="0"/>
        <v>0.53918722786647311</v>
      </c>
    </row>
    <row r="24" spans="1:9" x14ac:dyDescent="0.25">
      <c r="A24" s="6" t="s">
        <v>18</v>
      </c>
      <c r="B24" s="7" t="s">
        <v>20</v>
      </c>
      <c r="C24" s="7">
        <v>30140</v>
      </c>
      <c r="D24" s="7">
        <v>7499</v>
      </c>
      <c r="E24" s="7">
        <v>6242</v>
      </c>
      <c r="F24" s="7">
        <v>7034</v>
      </c>
      <c r="G24" s="7"/>
      <c r="H24" s="7">
        <f>SUM(D24:G24)</f>
        <v>20775</v>
      </c>
      <c r="I24">
        <f t="shared" si="0"/>
        <v>0.68928334439283345</v>
      </c>
    </row>
    <row r="25" spans="1:9" x14ac:dyDescent="0.25">
      <c r="A25" s="47"/>
      <c r="B25" s="67"/>
      <c r="C25" s="67"/>
      <c r="D25" s="67"/>
      <c r="E25" s="67"/>
      <c r="F25" s="67"/>
      <c r="G25" s="67"/>
      <c r="H25" s="67"/>
      <c r="I25" t="str">
        <f t="shared" si="0"/>
        <v/>
      </c>
    </row>
    <row r="26" spans="1:9" x14ac:dyDescent="0.25">
      <c r="A26" s="32" t="s">
        <v>278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1256</v>
      </c>
      <c r="D27" s="7">
        <v>355</v>
      </c>
      <c r="E27" s="7">
        <v>16</v>
      </c>
      <c r="F27" s="7">
        <v>248</v>
      </c>
      <c r="G27" s="7"/>
      <c r="H27" s="7">
        <f>SUM(D27:G27)</f>
        <v>619</v>
      </c>
      <c r="I27" s="30">
        <f t="shared" si="0"/>
        <v>0.49283439490445857</v>
      </c>
    </row>
    <row r="28" spans="1:9" x14ac:dyDescent="0.25">
      <c r="A28" s="6" t="s">
        <v>17</v>
      </c>
      <c r="B28" s="7" t="s">
        <v>19</v>
      </c>
      <c r="C28" s="7">
        <v>904</v>
      </c>
      <c r="D28" s="7">
        <v>265</v>
      </c>
      <c r="E28" s="7">
        <v>277</v>
      </c>
      <c r="F28" s="7">
        <v>92</v>
      </c>
      <c r="G28" s="7"/>
      <c r="H28" s="7">
        <f>SUM(D28:G28)</f>
        <v>634</v>
      </c>
      <c r="I28">
        <f t="shared" si="0"/>
        <v>0.70132743362831862</v>
      </c>
    </row>
    <row r="29" spans="1:9" x14ac:dyDescent="0.25">
      <c r="A29" s="6" t="s">
        <v>18</v>
      </c>
      <c r="B29" s="7" t="s">
        <v>20</v>
      </c>
      <c r="C29" s="7">
        <v>18828</v>
      </c>
      <c r="D29" s="7">
        <v>7333</v>
      </c>
      <c r="E29" s="7">
        <v>5702</v>
      </c>
      <c r="F29" s="7">
        <v>4626</v>
      </c>
      <c r="G29" s="7"/>
      <c r="H29" s="7">
        <f>SUM(D29:G29)</f>
        <v>17661</v>
      </c>
      <c r="I29">
        <f t="shared" si="0"/>
        <v>0.93801784576163161</v>
      </c>
    </row>
    <row r="30" spans="1:9" x14ac:dyDescent="0.25">
      <c r="A30" s="47"/>
      <c r="B30" s="67"/>
      <c r="C30" s="67"/>
      <c r="D30" s="67"/>
      <c r="E30" s="67"/>
      <c r="F30" s="67"/>
      <c r="G30" s="67"/>
      <c r="H30" s="67"/>
    </row>
    <row r="31" spans="1:9" x14ac:dyDescent="0.25">
      <c r="A31" s="32" t="s">
        <v>341</v>
      </c>
      <c r="B31" s="33"/>
      <c r="C31" s="33"/>
      <c r="D31" s="33"/>
      <c r="E31" s="33"/>
      <c r="F31" s="33"/>
      <c r="G31" s="33"/>
      <c r="H31" s="33"/>
      <c r="I31" t="str">
        <f t="shared" ref="I31:I34" si="1">IF(C31="","",IFERROR(H31/C31,0))</f>
        <v/>
      </c>
    </row>
    <row r="32" spans="1:9" x14ac:dyDescent="0.25">
      <c r="A32" s="6" t="s">
        <v>16</v>
      </c>
      <c r="B32" s="7" t="s">
        <v>19</v>
      </c>
      <c r="C32" s="7">
        <v>2583</v>
      </c>
      <c r="D32" s="7">
        <v>135</v>
      </c>
      <c r="E32" s="7">
        <v>1235</v>
      </c>
      <c r="F32" s="7">
        <v>561</v>
      </c>
      <c r="G32" s="7"/>
      <c r="H32" s="7">
        <f>SUM(D32:G32)</f>
        <v>1931</v>
      </c>
      <c r="I32" s="73">
        <f t="shared" si="1"/>
        <v>0.74758033294618664</v>
      </c>
    </row>
    <row r="33" spans="1:9" x14ac:dyDescent="0.25">
      <c r="A33" s="6" t="s">
        <v>17</v>
      </c>
      <c r="B33" s="7" t="s">
        <v>19</v>
      </c>
      <c r="C33" s="7">
        <v>455</v>
      </c>
      <c r="D33" s="7">
        <v>1</v>
      </c>
      <c r="E33" s="7">
        <v>217</v>
      </c>
      <c r="F33" s="7">
        <v>840</v>
      </c>
      <c r="G33" s="7"/>
      <c r="H33" s="7">
        <f>SUM(D33:G33)</f>
        <v>1058</v>
      </c>
      <c r="I33">
        <f t="shared" si="1"/>
        <v>2.3252747252747255</v>
      </c>
    </row>
    <row r="34" spans="1:9" x14ac:dyDescent="0.25">
      <c r="A34" s="6" t="s">
        <v>18</v>
      </c>
      <c r="B34" s="7" t="s">
        <v>20</v>
      </c>
      <c r="C34" s="7">
        <v>14829</v>
      </c>
      <c r="D34" s="7">
        <v>361</v>
      </c>
      <c r="E34" s="7">
        <v>7118</v>
      </c>
      <c r="F34" s="7">
        <v>11599</v>
      </c>
      <c r="G34" s="7"/>
      <c r="H34" s="7">
        <f>SUM(D34:G34)</f>
        <v>19078</v>
      </c>
      <c r="I34">
        <f t="shared" si="1"/>
        <v>1.2865331445141277</v>
      </c>
    </row>
    <row r="35" spans="1:9" x14ac:dyDescent="0.25">
      <c r="A35" s="47"/>
      <c r="B35" s="67"/>
      <c r="C35" s="67"/>
      <c r="D35" s="67"/>
      <c r="E35" s="67"/>
      <c r="F35" s="67"/>
      <c r="G35" s="67"/>
      <c r="H35" s="67"/>
    </row>
    <row r="36" spans="1:9" x14ac:dyDescent="0.25">
      <c r="A36" s="32" t="s">
        <v>351</v>
      </c>
      <c r="B36" s="33"/>
      <c r="C36" s="33"/>
      <c r="D36" s="33"/>
      <c r="E36" s="33"/>
      <c r="F36" s="33"/>
      <c r="G36" s="33"/>
      <c r="H36" s="33"/>
      <c r="I36" t="str">
        <f t="shared" ref="I36:I39" si="2">IF(C36="","",IFERROR(H36/C36,0))</f>
        <v/>
      </c>
    </row>
    <row r="37" spans="1:9" x14ac:dyDescent="0.25">
      <c r="A37" s="6" t="s">
        <v>16</v>
      </c>
      <c r="B37" s="7" t="s">
        <v>19</v>
      </c>
      <c r="C37" s="7">
        <v>4004</v>
      </c>
      <c r="D37" s="7"/>
      <c r="E37" s="7"/>
      <c r="F37" s="7">
        <v>0</v>
      </c>
      <c r="G37" s="7"/>
      <c r="H37" s="7">
        <f>SUM(D37:G37)</f>
        <v>0</v>
      </c>
      <c r="I37" s="73">
        <f t="shared" si="2"/>
        <v>0</v>
      </c>
    </row>
    <row r="38" spans="1:9" x14ac:dyDescent="0.25">
      <c r="A38" s="6" t="s">
        <v>17</v>
      </c>
      <c r="B38" s="7" t="s">
        <v>19</v>
      </c>
      <c r="C38" s="7">
        <v>187</v>
      </c>
      <c r="D38" s="7"/>
      <c r="E38" s="7"/>
      <c r="F38" s="7">
        <v>0</v>
      </c>
      <c r="G38" s="7"/>
      <c r="H38" s="7">
        <f>SUM(D38:G38)</f>
        <v>0</v>
      </c>
      <c r="I38">
        <f t="shared" si="2"/>
        <v>0</v>
      </c>
    </row>
    <row r="39" spans="1:9" x14ac:dyDescent="0.25">
      <c r="A39" s="6" t="s">
        <v>18</v>
      </c>
      <c r="B39" s="7" t="s">
        <v>20</v>
      </c>
      <c r="C39" s="7">
        <v>775</v>
      </c>
      <c r="D39" s="7"/>
      <c r="E39" s="7"/>
      <c r="F39" s="7">
        <v>0</v>
      </c>
      <c r="G39" s="7"/>
      <c r="H39" s="7">
        <f>SUM(D39:G39)</f>
        <v>0</v>
      </c>
      <c r="I39">
        <f t="shared" si="2"/>
        <v>0</v>
      </c>
    </row>
    <row r="40" spans="1:9" x14ac:dyDescent="0.25">
      <c r="I40" t="str">
        <f t="shared" si="0"/>
        <v/>
      </c>
    </row>
    <row r="41" spans="1:9" x14ac:dyDescent="0.25">
      <c r="A41" s="32" t="s">
        <v>84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1156</v>
      </c>
      <c r="D42" s="7">
        <v>518</v>
      </c>
      <c r="E42" s="7">
        <v>559</v>
      </c>
      <c r="F42" s="7">
        <v>285</v>
      </c>
      <c r="G42" s="7"/>
      <c r="H42" s="7">
        <f>SUM(D42:G42)</f>
        <v>1362</v>
      </c>
      <c r="I42">
        <f t="shared" si="0"/>
        <v>1.1782006920415224</v>
      </c>
    </row>
    <row r="43" spans="1:9" x14ac:dyDescent="0.25">
      <c r="A43" s="6" t="s">
        <v>17</v>
      </c>
      <c r="B43" s="7" t="s">
        <v>19</v>
      </c>
      <c r="C43" s="7">
        <v>2732</v>
      </c>
      <c r="D43" s="7">
        <v>1154</v>
      </c>
      <c r="E43" s="7">
        <v>474</v>
      </c>
      <c r="F43" s="7">
        <v>431</v>
      </c>
      <c r="G43" s="7"/>
      <c r="H43" s="7">
        <f>SUM(D43:G43)</f>
        <v>2059</v>
      </c>
      <c r="I43">
        <f t="shared" si="0"/>
        <v>0.75366032210834555</v>
      </c>
    </row>
    <row r="44" spans="1:9" x14ac:dyDescent="0.25">
      <c r="A44" s="6" t="s">
        <v>18</v>
      </c>
      <c r="B44" s="7" t="s">
        <v>20</v>
      </c>
      <c r="C44" s="7">
        <v>41630</v>
      </c>
      <c r="D44" s="7">
        <v>11832</v>
      </c>
      <c r="E44" s="7">
        <v>13126</v>
      </c>
      <c r="F44" s="7">
        <v>13382</v>
      </c>
      <c r="G44" s="7"/>
      <c r="H44" s="7">
        <f>SUM(D44:G44)</f>
        <v>38340</v>
      </c>
      <c r="I44">
        <f t="shared" si="0"/>
        <v>0.9209704539995196</v>
      </c>
    </row>
    <row r="45" spans="1:9" x14ac:dyDescent="0.25">
      <c r="I45" t="str">
        <f t="shared" si="0"/>
        <v/>
      </c>
    </row>
    <row r="46" spans="1:9" x14ac:dyDescent="0.25">
      <c r="A46" s="32" t="s">
        <v>85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6" t="s">
        <v>16</v>
      </c>
      <c r="B47" s="7" t="s">
        <v>19</v>
      </c>
      <c r="C47" s="7">
        <v>1723</v>
      </c>
      <c r="D47" s="7">
        <v>504</v>
      </c>
      <c r="E47" s="7">
        <v>534</v>
      </c>
      <c r="F47" s="7">
        <v>33</v>
      </c>
      <c r="G47" s="7"/>
      <c r="H47" s="7">
        <f>SUM(D47:G47)</f>
        <v>1071</v>
      </c>
      <c r="I47">
        <f t="shared" si="0"/>
        <v>0.62159024956471276</v>
      </c>
    </row>
    <row r="48" spans="1:9" x14ac:dyDescent="0.25">
      <c r="A48" s="6" t="s">
        <v>17</v>
      </c>
      <c r="B48" s="7" t="s">
        <v>19</v>
      </c>
      <c r="C48" s="7">
        <v>1713</v>
      </c>
      <c r="D48" s="7">
        <v>345</v>
      </c>
      <c r="E48" s="7">
        <v>233</v>
      </c>
      <c r="F48" s="7">
        <v>174</v>
      </c>
      <c r="G48" s="7"/>
      <c r="H48" s="7">
        <f>SUM(D48:G48)</f>
        <v>752</v>
      </c>
      <c r="I48">
        <f t="shared" si="0"/>
        <v>0.43899591360186807</v>
      </c>
    </row>
    <row r="49" spans="1:9" x14ac:dyDescent="0.25">
      <c r="A49" s="6" t="s">
        <v>18</v>
      </c>
      <c r="B49" s="7" t="s">
        <v>20</v>
      </c>
      <c r="C49" s="7">
        <v>32723</v>
      </c>
      <c r="D49" s="7">
        <v>10726</v>
      </c>
      <c r="E49" s="7">
        <v>11589</v>
      </c>
      <c r="F49" s="7">
        <v>13513</v>
      </c>
      <c r="G49" s="7"/>
      <c r="H49" s="7">
        <f>SUM(D49:G49)</f>
        <v>35828</v>
      </c>
      <c r="I49" s="73">
        <f t="shared" si="0"/>
        <v>1.0948873880756653</v>
      </c>
    </row>
    <row r="50" spans="1:9" x14ac:dyDescent="0.25">
      <c r="I50" t="str">
        <f t="shared" si="0"/>
        <v/>
      </c>
    </row>
    <row r="51" spans="1:9" x14ac:dyDescent="0.25">
      <c r="A51" s="32" t="s">
        <v>86</v>
      </c>
      <c r="B51" s="33"/>
      <c r="C51" s="33"/>
      <c r="D51" s="33"/>
      <c r="E51" s="33"/>
      <c r="F51" s="33"/>
      <c r="G51" s="33"/>
      <c r="H51" s="33"/>
      <c r="I51" t="str">
        <f t="shared" si="0"/>
        <v/>
      </c>
    </row>
    <row r="52" spans="1:9" x14ac:dyDescent="0.25">
      <c r="A52" s="6" t="s">
        <v>16</v>
      </c>
      <c r="B52" s="7" t="s">
        <v>19</v>
      </c>
      <c r="C52" s="7">
        <v>3225</v>
      </c>
      <c r="D52" s="7">
        <v>503</v>
      </c>
      <c r="E52" s="7">
        <v>583</v>
      </c>
      <c r="F52" s="7">
        <v>344</v>
      </c>
      <c r="G52" s="7"/>
      <c r="H52" s="7">
        <f>SUM(D52:G52)</f>
        <v>1430</v>
      </c>
      <c r="I52">
        <f t="shared" si="0"/>
        <v>0.44341085271317832</v>
      </c>
    </row>
    <row r="53" spans="1:9" x14ac:dyDescent="0.25">
      <c r="A53" s="6" t="s">
        <v>17</v>
      </c>
      <c r="B53" s="7" t="s">
        <v>19</v>
      </c>
      <c r="C53" s="7">
        <v>2205</v>
      </c>
      <c r="D53" s="7">
        <v>590</v>
      </c>
      <c r="E53" s="7">
        <v>504</v>
      </c>
      <c r="F53" s="7">
        <v>374</v>
      </c>
      <c r="G53" s="7"/>
      <c r="H53" s="7">
        <f>SUM(D53:G53)</f>
        <v>1468</v>
      </c>
      <c r="I53">
        <f t="shared" si="0"/>
        <v>0.66575963718820863</v>
      </c>
    </row>
    <row r="54" spans="1:9" x14ac:dyDescent="0.25">
      <c r="A54" s="6" t="s">
        <v>18</v>
      </c>
      <c r="B54" s="7" t="s">
        <v>20</v>
      </c>
      <c r="C54" s="7">
        <v>33052</v>
      </c>
      <c r="D54" s="7">
        <v>9135</v>
      </c>
      <c r="E54" s="7">
        <v>8738</v>
      </c>
      <c r="F54" s="7">
        <v>7665</v>
      </c>
      <c r="G54" s="7"/>
      <c r="H54" s="7">
        <f>SUM(D54:G54)</f>
        <v>25538</v>
      </c>
      <c r="I54">
        <f t="shared" si="0"/>
        <v>0.77266126104320465</v>
      </c>
    </row>
    <row r="55" spans="1:9" x14ac:dyDescent="0.25">
      <c r="A55" s="47"/>
      <c r="B55" s="67"/>
      <c r="C55" s="67"/>
      <c r="D55" s="67"/>
      <c r="E55" s="67"/>
      <c r="F55" s="67"/>
      <c r="G55" s="67"/>
      <c r="H55" s="67"/>
    </row>
    <row r="56" spans="1:9" x14ac:dyDescent="0.25">
      <c r="A56" s="32" t="s">
        <v>313</v>
      </c>
      <c r="B56" s="33"/>
      <c r="C56" s="33"/>
      <c r="D56" s="33"/>
      <c r="E56" s="33"/>
      <c r="F56" s="33"/>
      <c r="G56" s="33"/>
      <c r="H56" s="33"/>
      <c r="I56" t="str">
        <f t="shared" ref="I56:I59" si="3">IF(C56="","",IFERROR(H56/C56,0))</f>
        <v/>
      </c>
    </row>
    <row r="57" spans="1:9" x14ac:dyDescent="0.25">
      <c r="A57" s="6" t="s">
        <v>16</v>
      </c>
      <c r="B57" s="7" t="s">
        <v>19</v>
      </c>
      <c r="C57" s="7">
        <v>1186</v>
      </c>
      <c r="D57" s="7">
        <v>465</v>
      </c>
      <c r="E57" s="7">
        <v>533</v>
      </c>
      <c r="F57" s="7">
        <v>264</v>
      </c>
      <c r="G57" s="7"/>
      <c r="H57" s="7">
        <f>SUM(D57:G57)</f>
        <v>1262</v>
      </c>
      <c r="I57" s="73">
        <f t="shared" si="3"/>
        <v>1.0640809443507588</v>
      </c>
    </row>
    <row r="58" spans="1:9" x14ac:dyDescent="0.25">
      <c r="A58" s="6" t="s">
        <v>17</v>
      </c>
      <c r="B58" s="7" t="s">
        <v>19</v>
      </c>
      <c r="C58" s="7">
        <v>1557</v>
      </c>
      <c r="D58" s="7">
        <v>498</v>
      </c>
      <c r="E58" s="7">
        <v>420</v>
      </c>
      <c r="F58" s="7">
        <v>366</v>
      </c>
      <c r="G58" s="7"/>
      <c r="H58" s="7">
        <f t="shared" ref="H58:H59" si="4">SUM(D58:G58)</f>
        <v>1284</v>
      </c>
      <c r="I58">
        <f t="shared" si="3"/>
        <v>0.82466281310211942</v>
      </c>
    </row>
    <row r="59" spans="1:9" x14ac:dyDescent="0.25">
      <c r="A59" s="6" t="s">
        <v>18</v>
      </c>
      <c r="B59" s="7" t="s">
        <v>20</v>
      </c>
      <c r="C59" s="7">
        <v>22314</v>
      </c>
      <c r="D59" s="7">
        <v>9134</v>
      </c>
      <c r="E59" s="7">
        <v>7455</v>
      </c>
      <c r="F59" s="7">
        <v>6391</v>
      </c>
      <c r="G59" s="7"/>
      <c r="H59" s="7">
        <f t="shared" si="4"/>
        <v>22980</v>
      </c>
      <c r="I59" s="73">
        <f t="shared" si="3"/>
        <v>1.0298467329927399</v>
      </c>
    </row>
    <row r="60" spans="1:9" x14ac:dyDescent="0.25">
      <c r="A60" s="47"/>
      <c r="B60" s="67"/>
      <c r="C60" s="67"/>
      <c r="D60" s="67"/>
      <c r="E60" s="67"/>
      <c r="F60" s="67"/>
      <c r="G60" s="67"/>
      <c r="H60" s="67"/>
    </row>
    <row r="61" spans="1:9" x14ac:dyDescent="0.25">
      <c r="A61" s="32" t="s">
        <v>314</v>
      </c>
      <c r="B61" s="33"/>
      <c r="C61" s="33"/>
      <c r="D61" s="33"/>
      <c r="E61" s="33"/>
      <c r="F61" s="33"/>
      <c r="G61" s="33"/>
      <c r="H61" s="33"/>
      <c r="I61" t="str">
        <f t="shared" ref="I61:I64" si="5">IF(C61="","",IFERROR(H61/C61,0))</f>
        <v/>
      </c>
    </row>
    <row r="62" spans="1:9" x14ac:dyDescent="0.25">
      <c r="A62" s="6" t="s">
        <v>16</v>
      </c>
      <c r="B62" s="7" t="s">
        <v>19</v>
      </c>
      <c r="C62" s="7">
        <v>1389</v>
      </c>
      <c r="D62" s="7">
        <v>495</v>
      </c>
      <c r="E62" s="7">
        <v>511</v>
      </c>
      <c r="F62" s="7">
        <v>249</v>
      </c>
      <c r="G62" s="7"/>
      <c r="H62" s="7">
        <f t="shared" ref="H62:H64" si="6">SUM(D62:G62)</f>
        <v>1255</v>
      </c>
      <c r="I62">
        <f t="shared" si="5"/>
        <v>0.90352771778257734</v>
      </c>
    </row>
    <row r="63" spans="1:9" x14ac:dyDescent="0.25">
      <c r="A63" s="6" t="s">
        <v>17</v>
      </c>
      <c r="B63" s="7" t="s">
        <v>19</v>
      </c>
      <c r="C63" s="7">
        <v>2305</v>
      </c>
      <c r="D63" s="7">
        <v>451</v>
      </c>
      <c r="E63" s="7">
        <v>567</v>
      </c>
      <c r="F63" s="7">
        <v>351</v>
      </c>
      <c r="G63" s="7"/>
      <c r="H63" s="7">
        <f t="shared" si="6"/>
        <v>1369</v>
      </c>
      <c r="I63">
        <f t="shared" si="5"/>
        <v>0.5939262472885033</v>
      </c>
    </row>
    <row r="64" spans="1:9" x14ac:dyDescent="0.25">
      <c r="A64" s="6" t="s">
        <v>18</v>
      </c>
      <c r="B64" s="7" t="s">
        <v>20</v>
      </c>
      <c r="C64" s="7">
        <v>29830</v>
      </c>
      <c r="D64" s="7">
        <v>8755</v>
      </c>
      <c r="E64" s="7">
        <v>10761</v>
      </c>
      <c r="F64" s="7">
        <v>7294</v>
      </c>
      <c r="G64" s="7"/>
      <c r="H64" s="7">
        <f t="shared" si="6"/>
        <v>26810</v>
      </c>
      <c r="I64" s="73">
        <f t="shared" si="5"/>
        <v>0.8987596379483741</v>
      </c>
    </row>
    <row r="65" spans="1:9" x14ac:dyDescent="0.25">
      <c r="A65" s="47"/>
      <c r="B65" s="67"/>
      <c r="C65" s="67"/>
      <c r="D65" s="67"/>
      <c r="E65" s="67"/>
      <c r="F65" s="67"/>
      <c r="G65" s="67"/>
      <c r="H65" s="67"/>
    </row>
    <row r="66" spans="1:9" x14ac:dyDescent="0.25">
      <c r="A66" s="32" t="s">
        <v>315</v>
      </c>
      <c r="B66" s="33"/>
      <c r="C66" s="33"/>
      <c r="D66" s="33"/>
      <c r="E66" s="33"/>
      <c r="F66" s="33"/>
      <c r="G66" s="33"/>
      <c r="H66" s="33"/>
      <c r="I66" t="str">
        <f t="shared" ref="I66:I69" si="7">IF(C66="","",IFERROR(H66/C66,0))</f>
        <v/>
      </c>
    </row>
    <row r="67" spans="1:9" x14ac:dyDescent="0.25">
      <c r="A67" s="6" t="s">
        <v>16</v>
      </c>
      <c r="B67" s="7" t="s">
        <v>19</v>
      </c>
      <c r="C67" s="7">
        <v>1051</v>
      </c>
      <c r="D67" s="7">
        <v>369</v>
      </c>
      <c r="E67" s="7">
        <v>194</v>
      </c>
      <c r="F67" s="7">
        <v>279</v>
      </c>
      <c r="G67" s="7"/>
      <c r="H67" s="7">
        <f t="shared" ref="H67:H69" si="8">SUM(D67:G67)</f>
        <v>842</v>
      </c>
      <c r="I67" s="73">
        <f t="shared" si="7"/>
        <v>0.80114176974310181</v>
      </c>
    </row>
    <row r="68" spans="1:9" x14ac:dyDescent="0.25">
      <c r="A68" s="6" t="s">
        <v>17</v>
      </c>
      <c r="B68" s="7" t="s">
        <v>19</v>
      </c>
      <c r="C68" s="7">
        <v>1500</v>
      </c>
      <c r="D68" s="7">
        <v>564</v>
      </c>
      <c r="E68" s="7">
        <v>499</v>
      </c>
      <c r="F68" s="7">
        <v>585</v>
      </c>
      <c r="G68" s="7"/>
      <c r="H68" s="7">
        <f t="shared" si="8"/>
        <v>1648</v>
      </c>
      <c r="I68" s="73">
        <f t="shared" si="7"/>
        <v>1.0986666666666667</v>
      </c>
    </row>
    <row r="69" spans="1:9" x14ac:dyDescent="0.25">
      <c r="A69" s="6" t="s">
        <v>18</v>
      </c>
      <c r="B69" s="7" t="s">
        <v>20</v>
      </c>
      <c r="C69" s="7">
        <v>43030</v>
      </c>
      <c r="D69" s="7">
        <v>12285</v>
      </c>
      <c r="E69" s="7">
        <v>13793</v>
      </c>
      <c r="F69" s="7">
        <v>12814</v>
      </c>
      <c r="G69" s="7"/>
      <c r="H69" s="7">
        <f t="shared" si="8"/>
        <v>38892</v>
      </c>
      <c r="I69" s="73">
        <f t="shared" si="7"/>
        <v>0.90383453404601444</v>
      </c>
    </row>
    <row r="70" spans="1:9" x14ac:dyDescent="0.25">
      <c r="A70" s="47"/>
      <c r="B70" s="67"/>
      <c r="C70" s="67"/>
      <c r="D70" s="67"/>
      <c r="E70" s="67"/>
      <c r="F70" s="67"/>
      <c r="G70" s="67"/>
      <c r="H70" s="67"/>
      <c r="I70" s="73"/>
    </row>
    <row r="71" spans="1:9" x14ac:dyDescent="0.25">
      <c r="A71" s="32" t="s">
        <v>352</v>
      </c>
      <c r="B71" s="33"/>
      <c r="C71" s="33"/>
      <c r="D71" s="33"/>
      <c r="E71" s="33"/>
      <c r="F71" s="33"/>
      <c r="G71" s="33"/>
      <c r="H71" s="33"/>
      <c r="I71" t="str">
        <f t="shared" ref="I71:I74" si="9">IF(C71="","",IFERROR(H71/C71,0))</f>
        <v/>
      </c>
    </row>
    <row r="72" spans="1:9" x14ac:dyDescent="0.25">
      <c r="A72" s="6" t="s">
        <v>16</v>
      </c>
      <c r="B72" s="7" t="s">
        <v>19</v>
      </c>
      <c r="C72" s="7">
        <v>4731</v>
      </c>
      <c r="D72" s="7"/>
      <c r="E72" s="7"/>
      <c r="F72" s="7">
        <v>367</v>
      </c>
      <c r="G72" s="7"/>
      <c r="H72" s="7">
        <f t="shared" ref="H72:H74" si="10">SUM(D72:G72)</f>
        <v>367</v>
      </c>
      <c r="I72" s="73">
        <f t="shared" si="9"/>
        <v>7.757345170154302E-2</v>
      </c>
    </row>
    <row r="73" spans="1:9" x14ac:dyDescent="0.25">
      <c r="A73" s="6" t="s">
        <v>17</v>
      </c>
      <c r="B73" s="7" t="s">
        <v>19</v>
      </c>
      <c r="C73" s="7">
        <v>97</v>
      </c>
      <c r="D73" s="7"/>
      <c r="E73" s="7"/>
      <c r="F73" s="7">
        <v>59</v>
      </c>
      <c r="G73" s="7"/>
      <c r="H73" s="7">
        <f t="shared" si="10"/>
        <v>59</v>
      </c>
      <c r="I73" s="73">
        <f t="shared" si="9"/>
        <v>0.60824742268041232</v>
      </c>
    </row>
    <row r="74" spans="1:9" x14ac:dyDescent="0.25">
      <c r="A74" s="6" t="s">
        <v>18</v>
      </c>
      <c r="B74" s="7" t="s">
        <v>20</v>
      </c>
      <c r="C74" s="7">
        <v>1089</v>
      </c>
      <c r="D74" s="7"/>
      <c r="E74" s="7"/>
      <c r="F74" s="7">
        <v>2244</v>
      </c>
      <c r="G74" s="7"/>
      <c r="H74" s="7">
        <f t="shared" si="10"/>
        <v>2244</v>
      </c>
      <c r="I74" s="73">
        <f t="shared" si="9"/>
        <v>2.0606060606060606</v>
      </c>
    </row>
    <row r="75" spans="1:9" x14ac:dyDescent="0.25">
      <c r="A75" s="47"/>
      <c r="B75" s="67"/>
      <c r="C75" s="67"/>
      <c r="D75" s="67"/>
      <c r="E75" s="67"/>
      <c r="F75" s="67"/>
      <c r="G75" s="67"/>
      <c r="H75" s="67"/>
      <c r="I75" s="73"/>
    </row>
    <row r="76" spans="1:9" x14ac:dyDescent="0.25">
      <c r="A76" s="32" t="s">
        <v>353</v>
      </c>
      <c r="B76" s="33"/>
      <c r="C76" s="33"/>
      <c r="D76" s="33"/>
      <c r="E76" s="33"/>
      <c r="F76" s="33"/>
      <c r="G76" s="33"/>
      <c r="H76" s="33"/>
      <c r="I76" t="str">
        <f t="shared" ref="I76:I79" si="11">IF(C76="","",IFERROR(H76/C76,0))</f>
        <v/>
      </c>
    </row>
    <row r="77" spans="1:9" x14ac:dyDescent="0.25">
      <c r="A77" s="6" t="s">
        <v>16</v>
      </c>
      <c r="B77" s="7" t="s">
        <v>19</v>
      </c>
      <c r="C77" s="7">
        <v>3115</v>
      </c>
      <c r="D77" s="7"/>
      <c r="E77" s="7"/>
      <c r="F77" s="7">
        <v>653</v>
      </c>
      <c r="G77" s="7"/>
      <c r="H77" s="7">
        <f t="shared" ref="H77:H79" si="12">SUM(D77:G77)</f>
        <v>653</v>
      </c>
      <c r="I77" s="73">
        <f t="shared" si="11"/>
        <v>0.20963081861958266</v>
      </c>
    </row>
    <row r="78" spans="1:9" x14ac:dyDescent="0.25">
      <c r="A78" s="6" t="s">
        <v>17</v>
      </c>
      <c r="B78" s="7" t="s">
        <v>19</v>
      </c>
      <c r="C78" s="7">
        <v>237</v>
      </c>
      <c r="D78" s="7"/>
      <c r="E78" s="7"/>
      <c r="F78" s="7">
        <v>40</v>
      </c>
      <c r="G78" s="7"/>
      <c r="H78" s="7">
        <f t="shared" si="12"/>
        <v>40</v>
      </c>
      <c r="I78" s="73">
        <f t="shared" si="11"/>
        <v>0.16877637130801687</v>
      </c>
    </row>
    <row r="79" spans="1:9" x14ac:dyDescent="0.25">
      <c r="A79" s="6" t="s">
        <v>18</v>
      </c>
      <c r="B79" s="7" t="s">
        <v>20</v>
      </c>
      <c r="C79" s="7">
        <v>1799</v>
      </c>
      <c r="D79" s="7"/>
      <c r="E79" s="7"/>
      <c r="F79" s="7">
        <v>1819</v>
      </c>
      <c r="G79" s="7"/>
      <c r="H79" s="7">
        <f t="shared" si="12"/>
        <v>1819</v>
      </c>
      <c r="I79" s="73">
        <f t="shared" si="11"/>
        <v>1.0111172873818788</v>
      </c>
    </row>
    <row r="80" spans="1:9" x14ac:dyDescent="0.25">
      <c r="A80" s="47"/>
      <c r="B80" s="67"/>
      <c r="C80" s="67"/>
      <c r="D80" s="67"/>
      <c r="E80" s="67"/>
      <c r="F80" s="67"/>
      <c r="G80" s="67"/>
      <c r="H80" s="67"/>
      <c r="I80" s="73"/>
    </row>
    <row r="81" spans="1:9" x14ac:dyDescent="0.25">
      <c r="A81" s="47"/>
      <c r="B81" s="67"/>
      <c r="C81" s="67"/>
      <c r="D81" s="67"/>
      <c r="E81" s="67"/>
      <c r="F81" s="67"/>
      <c r="G81" s="67"/>
      <c r="H81" s="67"/>
    </row>
    <row r="82" spans="1:9" x14ac:dyDescent="0.25">
      <c r="A82" s="32" t="s">
        <v>87</v>
      </c>
      <c r="B82" s="33"/>
      <c r="C82" s="33"/>
      <c r="D82" s="33"/>
      <c r="E82" s="33"/>
      <c r="F82" s="33"/>
      <c r="G82" s="33"/>
      <c r="H82" s="33"/>
      <c r="I82" t="str">
        <f t="shared" ref="I82:I85" si="13">IF(C82="","",IFERROR(H82/C82,0))</f>
        <v/>
      </c>
    </row>
    <row r="83" spans="1:9" x14ac:dyDescent="0.25">
      <c r="A83" s="6" t="s">
        <v>16</v>
      </c>
      <c r="B83" s="7" t="s">
        <v>19</v>
      </c>
      <c r="C83" s="7">
        <v>1519</v>
      </c>
      <c r="D83" s="7">
        <v>363</v>
      </c>
      <c r="E83" s="7">
        <v>363</v>
      </c>
      <c r="F83" s="7">
        <v>400</v>
      </c>
      <c r="G83" s="7"/>
      <c r="H83" s="7">
        <f>SUM(D83:G83)</f>
        <v>1126</v>
      </c>
      <c r="I83">
        <f t="shared" si="13"/>
        <v>0.74127715602369981</v>
      </c>
    </row>
    <row r="84" spans="1:9" x14ac:dyDescent="0.25">
      <c r="A84" s="6" t="s">
        <v>17</v>
      </c>
      <c r="B84" s="7" t="s">
        <v>19</v>
      </c>
      <c r="C84" s="7">
        <v>1560</v>
      </c>
      <c r="D84" s="7">
        <v>370</v>
      </c>
      <c r="E84" s="7">
        <v>268</v>
      </c>
      <c r="F84" s="7">
        <v>264</v>
      </c>
      <c r="G84" s="7"/>
      <c r="H84" s="7">
        <f>SUM(D84:G84)</f>
        <v>902</v>
      </c>
      <c r="I84">
        <f t="shared" si="13"/>
        <v>0.57820512820512826</v>
      </c>
    </row>
    <row r="85" spans="1:9" x14ac:dyDescent="0.25">
      <c r="A85" s="6" t="s">
        <v>18</v>
      </c>
      <c r="B85" s="7" t="s">
        <v>20</v>
      </c>
      <c r="C85" s="7">
        <v>48024</v>
      </c>
      <c r="D85" s="7">
        <v>12992</v>
      </c>
      <c r="E85" s="7">
        <v>14124</v>
      </c>
      <c r="F85" s="7">
        <v>13318</v>
      </c>
      <c r="G85" s="7"/>
      <c r="H85" s="7">
        <f>SUM(D85:G85)</f>
        <v>40434</v>
      </c>
      <c r="I85">
        <f t="shared" si="13"/>
        <v>0.84195402298850575</v>
      </c>
    </row>
    <row r="86" spans="1:9" x14ac:dyDescent="0.25">
      <c r="A86" s="47"/>
      <c r="B86" s="67"/>
      <c r="C86" s="67"/>
      <c r="D86" s="67"/>
      <c r="E86" s="67"/>
      <c r="F86" s="67"/>
      <c r="G86" s="67"/>
      <c r="H86" s="67"/>
    </row>
    <row r="87" spans="1:9" x14ac:dyDescent="0.25">
      <c r="A87" s="32" t="s">
        <v>88</v>
      </c>
      <c r="B87" s="33"/>
      <c r="C87" s="33"/>
      <c r="D87" s="33"/>
      <c r="E87" s="33"/>
      <c r="F87" s="33"/>
      <c r="G87" s="33"/>
      <c r="H87" s="33"/>
      <c r="I87" t="str">
        <f t="shared" ref="I87:I90" si="14">IF(C87="","",IFERROR(H87/C87,0))</f>
        <v/>
      </c>
    </row>
    <row r="88" spans="1:9" x14ac:dyDescent="0.25">
      <c r="A88" s="6" t="s">
        <v>16</v>
      </c>
      <c r="B88" s="7" t="s">
        <v>19</v>
      </c>
      <c r="C88" s="7">
        <v>1414</v>
      </c>
      <c r="D88" s="7">
        <v>343</v>
      </c>
      <c r="E88" s="7">
        <v>359</v>
      </c>
      <c r="F88" s="7">
        <v>382</v>
      </c>
      <c r="G88" s="7"/>
      <c r="H88" s="7">
        <f>SUM(D88:G88)</f>
        <v>1084</v>
      </c>
      <c r="I88">
        <f t="shared" si="14"/>
        <v>0.76661951909476667</v>
      </c>
    </row>
    <row r="89" spans="1:9" x14ac:dyDescent="0.25">
      <c r="A89" s="6" t="s">
        <v>17</v>
      </c>
      <c r="B89" s="7" t="s">
        <v>19</v>
      </c>
      <c r="C89" s="7">
        <v>1088</v>
      </c>
      <c r="D89" s="7">
        <v>350</v>
      </c>
      <c r="E89" s="7">
        <v>277</v>
      </c>
      <c r="F89" s="7">
        <v>284</v>
      </c>
      <c r="G89" s="7"/>
      <c r="H89" s="7">
        <f>SUM(D89:G89)</f>
        <v>911</v>
      </c>
      <c r="I89">
        <f t="shared" si="14"/>
        <v>0.8373161764705882</v>
      </c>
    </row>
    <row r="90" spans="1:9" x14ac:dyDescent="0.25">
      <c r="A90" s="6" t="s">
        <v>18</v>
      </c>
      <c r="B90" s="7" t="s">
        <v>20</v>
      </c>
      <c r="C90" s="7">
        <v>33099</v>
      </c>
      <c r="D90" s="7">
        <v>10786</v>
      </c>
      <c r="E90" s="7">
        <v>11783</v>
      </c>
      <c r="F90" s="7">
        <v>12556</v>
      </c>
      <c r="G90" s="7"/>
      <c r="H90" s="7">
        <f>SUM(D90:G90)</f>
        <v>35125</v>
      </c>
      <c r="I90">
        <f t="shared" si="14"/>
        <v>1.0612103084685338</v>
      </c>
    </row>
    <row r="91" spans="1:9" x14ac:dyDescent="0.25">
      <c r="A91" s="47"/>
      <c r="B91" s="67"/>
      <c r="C91" s="67"/>
      <c r="D91" s="67"/>
      <c r="E91" s="67"/>
      <c r="F91" s="67"/>
      <c r="G91" s="67"/>
      <c r="H91" s="67"/>
    </row>
    <row r="92" spans="1:9" x14ac:dyDescent="0.25">
      <c r="A92" s="32" t="s">
        <v>342</v>
      </c>
      <c r="B92" s="33"/>
      <c r="C92" s="33"/>
      <c r="D92" s="33"/>
      <c r="E92" s="33"/>
      <c r="F92" s="33"/>
      <c r="G92" s="33"/>
      <c r="H92" s="33"/>
      <c r="I92" t="str">
        <f t="shared" ref="I92:I95" si="15">IF(C92="","",IFERROR(H92/C92,0))</f>
        <v/>
      </c>
    </row>
    <row r="93" spans="1:9" x14ac:dyDescent="0.25">
      <c r="A93" s="6" t="s">
        <v>16</v>
      </c>
      <c r="B93" s="7" t="s">
        <v>19</v>
      </c>
      <c r="C93" s="7">
        <v>974</v>
      </c>
      <c r="D93" s="7">
        <v>228</v>
      </c>
      <c r="E93" s="7">
        <v>203</v>
      </c>
      <c r="F93" s="7">
        <v>204</v>
      </c>
      <c r="G93" s="7"/>
      <c r="H93" s="7">
        <f>SUM(D93:G93)</f>
        <v>635</v>
      </c>
      <c r="I93">
        <f t="shared" si="15"/>
        <v>0.65195071868583165</v>
      </c>
    </row>
    <row r="94" spans="1:9" x14ac:dyDescent="0.25">
      <c r="A94" s="6" t="s">
        <v>17</v>
      </c>
      <c r="B94" s="7" t="s">
        <v>19</v>
      </c>
      <c r="C94" s="7">
        <v>693</v>
      </c>
      <c r="D94" s="7">
        <v>165</v>
      </c>
      <c r="E94" s="7">
        <v>207</v>
      </c>
      <c r="F94" s="7">
        <v>177</v>
      </c>
      <c r="G94" s="7"/>
      <c r="H94" s="7">
        <f>SUM(D94:G94)</f>
        <v>549</v>
      </c>
      <c r="I94">
        <f t="shared" si="15"/>
        <v>0.79220779220779225</v>
      </c>
    </row>
    <row r="95" spans="1:9" x14ac:dyDescent="0.25">
      <c r="A95" s="6" t="s">
        <v>18</v>
      </c>
      <c r="B95" s="7" t="s">
        <v>20</v>
      </c>
      <c r="C95" s="7">
        <v>18815</v>
      </c>
      <c r="D95" s="7">
        <v>5187</v>
      </c>
      <c r="E95" s="7">
        <v>5779</v>
      </c>
      <c r="F95" s="7">
        <v>4679</v>
      </c>
      <c r="G95" s="7"/>
      <c r="H95" s="7">
        <f>SUM(D95:G95)</f>
        <v>15645</v>
      </c>
      <c r="I95" s="73">
        <f t="shared" si="15"/>
        <v>0.83151740632474092</v>
      </c>
    </row>
    <row r="96" spans="1:9" x14ac:dyDescent="0.25">
      <c r="I96" t="str">
        <f t="shared" si="0"/>
        <v/>
      </c>
    </row>
    <row r="97" spans="1:9" x14ac:dyDescent="0.25">
      <c r="A97" s="32" t="s">
        <v>354</v>
      </c>
      <c r="B97" s="33"/>
      <c r="C97" s="33"/>
      <c r="D97" s="33"/>
      <c r="E97" s="33"/>
      <c r="F97" s="33"/>
      <c r="G97" s="33"/>
      <c r="H97" s="33"/>
      <c r="I97" t="str">
        <f t="shared" si="0"/>
        <v/>
      </c>
    </row>
    <row r="98" spans="1:9" x14ac:dyDescent="0.25">
      <c r="A98" s="6" t="s">
        <v>16</v>
      </c>
      <c r="B98" s="7" t="s">
        <v>19</v>
      </c>
      <c r="C98" s="7">
        <v>276</v>
      </c>
      <c r="D98" s="7"/>
      <c r="E98" s="7"/>
      <c r="F98" s="7">
        <v>0</v>
      </c>
      <c r="G98" s="7"/>
      <c r="H98" s="7">
        <f>SUM(D98:G98)</f>
        <v>0</v>
      </c>
      <c r="I98">
        <f t="shared" si="0"/>
        <v>0</v>
      </c>
    </row>
    <row r="99" spans="1:9" x14ac:dyDescent="0.25">
      <c r="A99" s="6" t="s">
        <v>17</v>
      </c>
      <c r="B99" s="7" t="s">
        <v>19</v>
      </c>
      <c r="C99" s="7">
        <v>290</v>
      </c>
      <c r="D99" s="7"/>
      <c r="E99" s="7"/>
      <c r="F99" s="7">
        <v>0</v>
      </c>
      <c r="G99" s="7"/>
      <c r="H99" s="7">
        <f>SUM(D99:G99)</f>
        <v>0</v>
      </c>
      <c r="I99">
        <f t="shared" si="0"/>
        <v>0</v>
      </c>
    </row>
    <row r="100" spans="1:9" x14ac:dyDescent="0.25">
      <c r="A100" s="6" t="s">
        <v>18</v>
      </c>
      <c r="B100" s="7" t="s">
        <v>20</v>
      </c>
      <c r="C100" s="7">
        <v>7379</v>
      </c>
      <c r="D100" s="7"/>
      <c r="E100" s="7"/>
      <c r="F100" s="7">
        <v>0</v>
      </c>
      <c r="G100" s="7"/>
      <c r="H100" s="7">
        <f>SUM(D100:G100)</f>
        <v>0</v>
      </c>
      <c r="I100" s="73">
        <f t="shared" si="0"/>
        <v>0</v>
      </c>
    </row>
    <row r="104" spans="1:9" x14ac:dyDescent="0.25">
      <c r="A104" s="5" t="s">
        <v>345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zoomScaleNormal="100" zoomScaleSheetLayoutView="100" workbookViewId="0">
      <selection activeCell="A6" sqref="A6:H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8" max="8" width="12.140625" customWidth="1"/>
    <col min="9" max="9" width="11.42578125" hidden="1" customWidth="1"/>
  </cols>
  <sheetData>
    <row r="1" spans="1:9" ht="21" x14ac:dyDescent="0.35">
      <c r="A1" s="79" t="s">
        <v>6</v>
      </c>
      <c r="B1" s="79"/>
      <c r="C1" s="79"/>
      <c r="D1" s="79"/>
      <c r="E1" s="79"/>
      <c r="F1" s="79"/>
      <c r="G1" s="79"/>
      <c r="H1" s="79"/>
    </row>
    <row r="2" spans="1:9" ht="18.75" x14ac:dyDescent="0.3">
      <c r="A2" s="80" t="s">
        <v>7</v>
      </c>
      <c r="B2" s="80"/>
      <c r="C2" s="80"/>
      <c r="D2" s="80"/>
      <c r="E2" s="80"/>
      <c r="F2" s="80"/>
      <c r="G2" s="80"/>
      <c r="H2" s="80"/>
    </row>
    <row r="3" spans="1:9" ht="18.75" x14ac:dyDescent="0.3">
      <c r="A3" s="80" t="s">
        <v>14</v>
      </c>
      <c r="B3" s="80"/>
      <c r="C3" s="80"/>
      <c r="D3" s="80"/>
      <c r="E3" s="80"/>
      <c r="F3" s="80"/>
      <c r="G3" s="80"/>
      <c r="H3" s="80"/>
    </row>
    <row r="4" spans="1:9" x14ac:dyDescent="0.25">
      <c r="A4" s="81"/>
      <c r="B4" s="81"/>
      <c r="C4" s="81"/>
      <c r="D4" s="81"/>
      <c r="E4" s="81"/>
      <c r="F4" s="81"/>
      <c r="G4" s="81"/>
      <c r="H4" s="81"/>
    </row>
    <row r="5" spans="1:9" ht="15.75" x14ac:dyDescent="0.25">
      <c r="A5" s="78" t="s">
        <v>359</v>
      </c>
      <c r="B5" s="78"/>
      <c r="C5" s="78"/>
      <c r="D5" s="78"/>
      <c r="E5" s="78"/>
      <c r="F5" s="78"/>
      <c r="G5" s="78"/>
      <c r="H5" s="78"/>
    </row>
    <row r="6" spans="1:9" ht="15.75" x14ac:dyDescent="0.25">
      <c r="A6" s="78" t="s">
        <v>4</v>
      </c>
      <c r="B6" s="78"/>
      <c r="C6" s="78"/>
      <c r="D6" s="78"/>
      <c r="E6" s="78"/>
      <c r="F6" s="78"/>
      <c r="G6" s="78"/>
      <c r="H6" s="78"/>
    </row>
    <row r="7" spans="1:9" x14ac:dyDescent="0.25">
      <c r="A7" s="76"/>
      <c r="B7" s="76"/>
      <c r="C7" s="76"/>
      <c r="D7" s="76"/>
      <c r="E7" s="76"/>
      <c r="F7" s="76"/>
      <c r="G7" s="76"/>
      <c r="H7" s="76"/>
    </row>
    <row r="8" spans="1:9" ht="45" customHeight="1" x14ac:dyDescent="0.25">
      <c r="A8" s="2" t="s">
        <v>0</v>
      </c>
      <c r="B8" s="2" t="s">
        <v>1</v>
      </c>
      <c r="C8" s="3" t="s">
        <v>344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360</v>
      </c>
    </row>
    <row r="10" spans="1:9" x14ac:dyDescent="0.25">
      <c r="A10" s="77" t="s">
        <v>8</v>
      </c>
      <c r="B10" s="77"/>
      <c r="C10" s="77"/>
      <c r="D10" s="77"/>
      <c r="E10" s="77"/>
      <c r="F10" s="77"/>
      <c r="G10" s="77"/>
      <c r="H10" s="77"/>
    </row>
    <row r="11" spans="1:9" x14ac:dyDescent="0.25">
      <c r="A11" s="32" t="s">
        <v>89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382</v>
      </c>
      <c r="D12" s="7">
        <v>0</v>
      </c>
      <c r="E12" s="7">
        <v>195</v>
      </c>
      <c r="F12" s="7">
        <v>236</v>
      </c>
      <c r="G12" s="7"/>
      <c r="H12" s="7">
        <f>SUM(D12:G12)</f>
        <v>431</v>
      </c>
      <c r="I12">
        <f>IF(C12="","",IFERROR(H12/C12,0))</f>
        <v>1.1282722513089005</v>
      </c>
    </row>
    <row r="13" spans="1:9" x14ac:dyDescent="0.25">
      <c r="A13" s="6" t="s">
        <v>17</v>
      </c>
      <c r="B13" s="7" t="s">
        <v>19</v>
      </c>
      <c r="C13" s="7">
        <v>1355</v>
      </c>
      <c r="D13" s="7">
        <v>343</v>
      </c>
      <c r="E13" s="7">
        <v>254</v>
      </c>
      <c r="F13" s="7">
        <v>317</v>
      </c>
      <c r="G13" s="7"/>
      <c r="H13" s="7">
        <f>SUM(D13:G13)</f>
        <v>914</v>
      </c>
      <c r="I13">
        <f t="shared" ref="I13:I39" si="0">IF(C13="","",IFERROR(H13/C13,0))</f>
        <v>0.67453874538745384</v>
      </c>
    </row>
    <row r="14" spans="1:9" x14ac:dyDescent="0.25">
      <c r="A14" s="6" t="s">
        <v>18</v>
      </c>
      <c r="B14" s="7" t="s">
        <v>20</v>
      </c>
      <c r="C14" s="7">
        <v>8742</v>
      </c>
      <c r="D14" s="7">
        <v>2232</v>
      </c>
      <c r="E14" s="7">
        <v>2142</v>
      </c>
      <c r="F14" s="7">
        <v>1812</v>
      </c>
      <c r="G14" s="7"/>
      <c r="H14" s="7">
        <f>SUM(D14:G14)</f>
        <v>6186</v>
      </c>
      <c r="I14">
        <f t="shared" si="0"/>
        <v>0.70761839396019222</v>
      </c>
    </row>
    <row r="15" spans="1:9" x14ac:dyDescent="0.25">
      <c r="I15" t="str">
        <f t="shared" si="0"/>
        <v/>
      </c>
    </row>
    <row r="16" spans="1:9" x14ac:dyDescent="0.25">
      <c r="A16" s="32" t="s">
        <v>90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820</v>
      </c>
      <c r="D17" s="7">
        <v>0</v>
      </c>
      <c r="E17" s="7">
        <v>231</v>
      </c>
      <c r="F17" s="7">
        <v>275</v>
      </c>
      <c r="G17" s="7"/>
      <c r="H17" s="7">
        <f>SUM(D17:G17)</f>
        <v>506</v>
      </c>
      <c r="I17" s="73">
        <f t="shared" si="0"/>
        <v>0.61707317073170731</v>
      </c>
    </row>
    <row r="18" spans="1:9" x14ac:dyDescent="0.25">
      <c r="A18" s="6" t="s">
        <v>17</v>
      </c>
      <c r="B18" s="7" t="s">
        <v>19</v>
      </c>
      <c r="C18" s="7">
        <v>1830</v>
      </c>
      <c r="D18" s="7">
        <v>504</v>
      </c>
      <c r="E18" s="7">
        <v>512</v>
      </c>
      <c r="F18" s="7">
        <v>332</v>
      </c>
      <c r="G18" s="7"/>
      <c r="H18" s="7">
        <f>SUM(D18:G18)</f>
        <v>1348</v>
      </c>
      <c r="I18">
        <f t="shared" si="0"/>
        <v>0.73661202185792352</v>
      </c>
    </row>
    <row r="19" spans="1:9" x14ac:dyDescent="0.25">
      <c r="A19" s="6" t="s">
        <v>18</v>
      </c>
      <c r="B19" s="7" t="s">
        <v>20</v>
      </c>
      <c r="C19" s="7">
        <v>26035</v>
      </c>
      <c r="D19" s="7">
        <v>6739</v>
      </c>
      <c r="E19" s="7">
        <v>6174</v>
      </c>
      <c r="F19" s="7">
        <v>6011</v>
      </c>
      <c r="G19" s="7"/>
      <c r="H19" s="7">
        <f>SUM(D19:G19)</f>
        <v>18924</v>
      </c>
      <c r="I19">
        <f t="shared" si="0"/>
        <v>0.72686767812560016</v>
      </c>
    </row>
    <row r="20" spans="1:9" x14ac:dyDescent="0.25">
      <c r="A20" s="47"/>
      <c r="B20" s="67"/>
      <c r="C20" s="67"/>
      <c r="D20" s="67"/>
      <c r="E20" s="67"/>
      <c r="F20" s="67"/>
      <c r="G20" s="67"/>
      <c r="H20" s="67"/>
    </row>
    <row r="21" spans="1:9" x14ac:dyDescent="0.25">
      <c r="A21" s="32" t="s">
        <v>343</v>
      </c>
      <c r="B21" s="33"/>
      <c r="C21" s="33"/>
      <c r="D21" s="33"/>
      <c r="E21" s="33"/>
      <c r="F21" s="33"/>
      <c r="G21" s="33"/>
      <c r="H21" s="33"/>
      <c r="I21" t="str">
        <f t="shared" ref="I21:I24" si="1">IF(C21="","",IFERROR(H21/C21,0))</f>
        <v/>
      </c>
    </row>
    <row r="22" spans="1:9" x14ac:dyDescent="0.25">
      <c r="A22" s="6" t="s">
        <v>16</v>
      </c>
      <c r="B22" s="7" t="s">
        <v>19</v>
      </c>
      <c r="C22" s="7">
        <v>1270</v>
      </c>
      <c r="D22" s="7">
        <v>661</v>
      </c>
      <c r="E22" s="7">
        <v>206</v>
      </c>
      <c r="F22" s="7">
        <v>238</v>
      </c>
      <c r="G22" s="7"/>
      <c r="H22" s="7">
        <f>SUM(D22:G22)</f>
        <v>1105</v>
      </c>
      <c r="I22">
        <f t="shared" si="1"/>
        <v>0.87007874015748032</v>
      </c>
    </row>
    <row r="23" spans="1:9" x14ac:dyDescent="0.25">
      <c r="A23" s="6" t="s">
        <v>17</v>
      </c>
      <c r="B23" s="7" t="s">
        <v>19</v>
      </c>
      <c r="C23" s="7">
        <v>1010</v>
      </c>
      <c r="D23" s="7">
        <v>60</v>
      </c>
      <c r="E23" s="7">
        <v>217</v>
      </c>
      <c r="F23" s="7">
        <v>176</v>
      </c>
      <c r="G23" s="7"/>
      <c r="H23" s="7">
        <f>SUM(D23:G23)</f>
        <v>453</v>
      </c>
      <c r="I23" s="73">
        <f t="shared" si="1"/>
        <v>0.44851485148514852</v>
      </c>
    </row>
    <row r="24" spans="1:9" x14ac:dyDescent="0.25">
      <c r="A24" s="6" t="s">
        <v>18</v>
      </c>
      <c r="B24" s="7" t="s">
        <v>20</v>
      </c>
      <c r="C24" s="7">
        <v>13387</v>
      </c>
      <c r="D24" s="7">
        <v>4102</v>
      </c>
      <c r="E24" s="7">
        <v>4720</v>
      </c>
      <c r="F24" s="7">
        <v>5442</v>
      </c>
      <c r="G24" s="7"/>
      <c r="H24" s="7">
        <f>SUM(D24:G24)</f>
        <v>14264</v>
      </c>
      <c r="I24" s="73">
        <f t="shared" si="1"/>
        <v>1.0655113169492791</v>
      </c>
    </row>
    <row r="25" spans="1:9" x14ac:dyDescent="0.25">
      <c r="A25" s="47"/>
      <c r="B25" s="67"/>
      <c r="C25" s="67"/>
      <c r="D25" s="67"/>
      <c r="E25" s="67"/>
      <c r="F25" s="67"/>
      <c r="G25" s="67"/>
      <c r="H25" s="67"/>
      <c r="I25" s="30"/>
    </row>
    <row r="26" spans="1:9" x14ac:dyDescent="0.25">
      <c r="A26" s="32" t="s">
        <v>91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1171</v>
      </c>
      <c r="D27" s="7">
        <v>246</v>
      </c>
      <c r="E27" s="7">
        <v>220</v>
      </c>
      <c r="F27" s="7">
        <v>250</v>
      </c>
      <c r="G27" s="7"/>
      <c r="H27" s="7">
        <f>SUM(D27:G27)</f>
        <v>716</v>
      </c>
      <c r="I27">
        <f t="shared" si="0"/>
        <v>0.61144321093082832</v>
      </c>
    </row>
    <row r="28" spans="1:9" x14ac:dyDescent="0.25">
      <c r="A28" s="6" t="s">
        <v>17</v>
      </c>
      <c r="B28" s="7" t="s">
        <v>19</v>
      </c>
      <c r="C28" s="7">
        <v>817</v>
      </c>
      <c r="D28" s="7">
        <v>167</v>
      </c>
      <c r="E28" s="7">
        <v>181</v>
      </c>
      <c r="F28" s="7">
        <v>222</v>
      </c>
      <c r="G28" s="7"/>
      <c r="H28" s="7">
        <f>SUM(D28:G28)</f>
        <v>570</v>
      </c>
      <c r="I28">
        <f t="shared" si="0"/>
        <v>0.69767441860465118</v>
      </c>
    </row>
    <row r="29" spans="1:9" x14ac:dyDescent="0.25">
      <c r="A29" s="6" t="s">
        <v>18</v>
      </c>
      <c r="B29" s="7" t="s">
        <v>20</v>
      </c>
      <c r="C29" s="7">
        <v>26456</v>
      </c>
      <c r="D29" s="7">
        <v>8654</v>
      </c>
      <c r="E29" s="7">
        <v>9154</v>
      </c>
      <c r="F29" s="7">
        <v>9225</v>
      </c>
      <c r="G29" s="7"/>
      <c r="H29" s="7">
        <f>SUM(D29:G29)</f>
        <v>27033</v>
      </c>
      <c r="I29">
        <f t="shared" si="0"/>
        <v>1.0218097973994558</v>
      </c>
    </row>
    <row r="30" spans="1:9" x14ac:dyDescent="0.25">
      <c r="I30" t="str">
        <f t="shared" si="0"/>
        <v/>
      </c>
    </row>
    <row r="31" spans="1:9" x14ac:dyDescent="0.25">
      <c r="A31" s="32" t="s">
        <v>92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1312</v>
      </c>
      <c r="D32" s="7">
        <v>224</v>
      </c>
      <c r="E32" s="7">
        <v>207</v>
      </c>
      <c r="F32" s="7">
        <v>262</v>
      </c>
      <c r="G32" s="7"/>
      <c r="H32" s="7">
        <f>SUM(D32:G32)</f>
        <v>693</v>
      </c>
      <c r="I32">
        <f t="shared" si="0"/>
        <v>0.52820121951219512</v>
      </c>
    </row>
    <row r="33" spans="1:9" x14ac:dyDescent="0.25">
      <c r="A33" s="6" t="s">
        <v>17</v>
      </c>
      <c r="B33" s="7" t="s">
        <v>19</v>
      </c>
      <c r="C33" s="7">
        <v>1532</v>
      </c>
      <c r="D33" s="7">
        <v>440</v>
      </c>
      <c r="E33" s="7">
        <v>458</v>
      </c>
      <c r="F33" s="7">
        <v>110</v>
      </c>
      <c r="G33" s="7"/>
      <c r="H33" s="7">
        <f>SUM(D33:G33)</f>
        <v>1008</v>
      </c>
      <c r="I33" s="73">
        <f t="shared" si="0"/>
        <v>0.65796344647519578</v>
      </c>
    </row>
    <row r="34" spans="1:9" x14ac:dyDescent="0.25">
      <c r="A34" s="6" t="s">
        <v>18</v>
      </c>
      <c r="B34" s="7" t="s">
        <v>20</v>
      </c>
      <c r="C34" s="7">
        <v>25500</v>
      </c>
      <c r="D34" s="7">
        <v>5750</v>
      </c>
      <c r="E34" s="7">
        <v>6076</v>
      </c>
      <c r="F34" s="7">
        <v>5943</v>
      </c>
      <c r="G34" s="7"/>
      <c r="H34" s="7">
        <f>SUM(D34:G34)</f>
        <v>17769</v>
      </c>
      <c r="I34">
        <f t="shared" si="0"/>
        <v>0.69682352941176473</v>
      </c>
    </row>
    <row r="35" spans="1:9" x14ac:dyDescent="0.25">
      <c r="I35" t="str">
        <f t="shared" si="0"/>
        <v/>
      </c>
    </row>
    <row r="36" spans="1:9" x14ac:dyDescent="0.25">
      <c r="A36" s="32" t="s">
        <v>93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934</v>
      </c>
      <c r="D37" s="7">
        <v>195</v>
      </c>
      <c r="E37" s="7">
        <v>256</v>
      </c>
      <c r="F37" s="7">
        <v>221</v>
      </c>
      <c r="G37" s="7"/>
      <c r="H37" s="7">
        <f>SUM(D37:G37)</f>
        <v>672</v>
      </c>
      <c r="I37">
        <f t="shared" si="0"/>
        <v>0.71948608137044967</v>
      </c>
    </row>
    <row r="38" spans="1:9" x14ac:dyDescent="0.25">
      <c r="A38" s="6" t="s">
        <v>17</v>
      </c>
      <c r="B38" s="7" t="s">
        <v>19</v>
      </c>
      <c r="C38" s="7">
        <v>722</v>
      </c>
      <c r="D38" s="7">
        <v>323</v>
      </c>
      <c r="E38" s="7">
        <v>172</v>
      </c>
      <c r="F38" s="7">
        <v>197</v>
      </c>
      <c r="G38" s="7"/>
      <c r="H38" s="7">
        <f>SUM(D38:G38)</f>
        <v>692</v>
      </c>
      <c r="I38">
        <f t="shared" si="0"/>
        <v>0.95844875346260383</v>
      </c>
    </row>
    <row r="39" spans="1:9" x14ac:dyDescent="0.25">
      <c r="A39" s="6" t="s">
        <v>18</v>
      </c>
      <c r="B39" s="7" t="s">
        <v>20</v>
      </c>
      <c r="C39" s="7">
        <v>16645</v>
      </c>
      <c r="D39" s="7">
        <v>4382</v>
      </c>
      <c r="E39" s="7">
        <v>4333</v>
      </c>
      <c r="F39" s="7">
        <v>4783</v>
      </c>
      <c r="G39" s="7"/>
      <c r="H39" s="7">
        <f>SUM(D39:G39)</f>
        <v>13498</v>
      </c>
      <c r="I39">
        <f t="shared" si="0"/>
        <v>0.81093421447882252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C4C3-A536-4C33-8BFF-C4A394DD99F2}">
  <dimension ref="A1:I16"/>
  <sheetViews>
    <sheetView zoomScaleNormal="100" zoomScaleSheetLayoutView="100" workbookViewId="0">
      <selection activeCell="F17" sqref="F17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8" max="8" width="12.140625" customWidth="1"/>
    <col min="9" max="9" width="11.42578125" hidden="1" customWidth="1"/>
  </cols>
  <sheetData>
    <row r="1" spans="1:9" ht="21" x14ac:dyDescent="0.35">
      <c r="A1" s="79" t="s">
        <v>6</v>
      </c>
      <c r="B1" s="79"/>
      <c r="C1" s="79"/>
      <c r="D1" s="79"/>
      <c r="E1" s="79"/>
      <c r="F1" s="79"/>
      <c r="G1" s="79"/>
      <c r="H1" s="79"/>
    </row>
    <row r="2" spans="1:9" ht="18.75" x14ac:dyDescent="0.3">
      <c r="A2" s="80" t="s">
        <v>7</v>
      </c>
      <c r="B2" s="80"/>
      <c r="C2" s="80"/>
      <c r="D2" s="80"/>
      <c r="E2" s="80"/>
      <c r="F2" s="80"/>
      <c r="G2" s="80"/>
      <c r="H2" s="80"/>
    </row>
    <row r="3" spans="1:9" ht="18.75" x14ac:dyDescent="0.3">
      <c r="A3" s="80" t="s">
        <v>14</v>
      </c>
      <c r="B3" s="80"/>
      <c r="C3" s="80"/>
      <c r="D3" s="80"/>
      <c r="E3" s="80"/>
      <c r="F3" s="80"/>
      <c r="G3" s="80"/>
      <c r="H3" s="80"/>
    </row>
    <row r="4" spans="1:9" x14ac:dyDescent="0.25">
      <c r="A4" s="81"/>
      <c r="B4" s="81"/>
      <c r="C4" s="81"/>
      <c r="D4" s="81"/>
      <c r="E4" s="81"/>
      <c r="F4" s="81"/>
      <c r="G4" s="81"/>
      <c r="H4" s="81"/>
    </row>
    <row r="5" spans="1:9" ht="15.75" x14ac:dyDescent="0.25">
      <c r="A5" s="78" t="s">
        <v>359</v>
      </c>
      <c r="B5" s="78"/>
      <c r="C5" s="78"/>
      <c r="D5" s="78"/>
      <c r="E5" s="78"/>
      <c r="F5" s="78"/>
      <c r="G5" s="78"/>
      <c r="H5" s="78"/>
    </row>
    <row r="6" spans="1:9" ht="15.75" x14ac:dyDescent="0.25">
      <c r="A6" s="78" t="s">
        <v>4</v>
      </c>
      <c r="B6" s="78"/>
      <c r="C6" s="78"/>
      <c r="D6" s="78"/>
      <c r="E6" s="78"/>
      <c r="F6" s="78"/>
      <c r="G6" s="78"/>
      <c r="H6" s="78"/>
    </row>
    <row r="7" spans="1:9" x14ac:dyDescent="0.25">
      <c r="A7" s="76"/>
      <c r="B7" s="76"/>
      <c r="C7" s="76"/>
      <c r="D7" s="76"/>
      <c r="E7" s="76"/>
      <c r="F7" s="76"/>
      <c r="G7" s="76"/>
      <c r="H7" s="76"/>
    </row>
    <row r="8" spans="1:9" ht="45" customHeight="1" x14ac:dyDescent="0.25">
      <c r="A8" s="2" t="s">
        <v>0</v>
      </c>
      <c r="B8" s="2" t="s">
        <v>1</v>
      </c>
      <c r="C8" s="3" t="s">
        <v>344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360</v>
      </c>
    </row>
    <row r="10" spans="1:9" x14ac:dyDescent="0.25">
      <c r="A10" s="77" t="s">
        <v>8</v>
      </c>
      <c r="B10" s="77"/>
      <c r="C10" s="77"/>
      <c r="D10" s="77"/>
      <c r="E10" s="77"/>
      <c r="F10" s="77"/>
      <c r="G10" s="77"/>
      <c r="H10" s="77"/>
    </row>
    <row r="11" spans="1:9" x14ac:dyDescent="0.25">
      <c r="A11" s="32" t="s">
        <v>347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348</v>
      </c>
      <c r="B12" s="7" t="s">
        <v>349</v>
      </c>
      <c r="C12" s="7">
        <v>325</v>
      </c>
      <c r="D12" s="7"/>
      <c r="E12" s="7"/>
      <c r="F12" s="7">
        <v>0</v>
      </c>
      <c r="G12" s="7"/>
      <c r="H12" s="7"/>
      <c r="I12">
        <f>IF(C12="","",IFERROR(H12/C12,0))</f>
        <v>0</v>
      </c>
    </row>
    <row r="13" spans="1:9" x14ac:dyDescent="0.25">
      <c r="I13" t="str">
        <f t="shared" ref="I13:I15" si="0">IF(C13="","",IFERROR(H13/C13,0))</f>
        <v/>
      </c>
    </row>
    <row r="14" spans="1:9" x14ac:dyDescent="0.25">
      <c r="A14" s="32" t="s">
        <v>350</v>
      </c>
      <c r="B14" s="33"/>
      <c r="C14" s="33"/>
      <c r="D14" s="33"/>
      <c r="E14" s="33"/>
      <c r="F14" s="33"/>
      <c r="G14" s="33"/>
      <c r="H14" s="33"/>
      <c r="I14" t="str">
        <f t="shared" si="0"/>
        <v/>
      </c>
    </row>
    <row r="15" spans="1:9" x14ac:dyDescent="0.25">
      <c r="A15" s="6" t="s">
        <v>348</v>
      </c>
      <c r="B15" s="7" t="s">
        <v>349</v>
      </c>
      <c r="C15" s="7">
        <v>325</v>
      </c>
      <c r="D15" s="7"/>
      <c r="E15" s="7"/>
      <c r="F15" s="7">
        <v>0</v>
      </c>
      <c r="G15" s="7"/>
      <c r="H15" s="7"/>
      <c r="I15" s="73">
        <f t="shared" si="0"/>
        <v>0</v>
      </c>
    </row>
    <row r="16" spans="1:9" x14ac:dyDescent="0.25">
      <c r="A16" s="47"/>
      <c r="B16" s="67"/>
      <c r="C16" s="67"/>
      <c r="D16" s="67"/>
      <c r="E16" s="67"/>
      <c r="F16" s="67"/>
      <c r="G16" s="67"/>
      <c r="H16" s="67"/>
    </row>
  </sheetData>
  <mergeCells count="8">
    <mergeCell ref="A7:H7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7"/>
  <sheetViews>
    <sheetView zoomScaleNormal="100" zoomScaleSheetLayoutView="100" workbookViewId="0">
      <selection activeCell="F11" sqref="F11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79" t="s">
        <v>6</v>
      </c>
      <c r="B1" s="79"/>
      <c r="C1" s="79"/>
      <c r="D1" s="79"/>
      <c r="E1" s="79"/>
      <c r="F1" s="79"/>
      <c r="G1" s="79"/>
      <c r="H1" s="79"/>
    </row>
    <row r="2" spans="1:9" ht="18.75" x14ac:dyDescent="0.3">
      <c r="A2" s="80" t="s">
        <v>7</v>
      </c>
      <c r="B2" s="80"/>
      <c r="C2" s="80"/>
      <c r="D2" s="80"/>
      <c r="E2" s="80"/>
      <c r="F2" s="80"/>
      <c r="G2" s="80"/>
      <c r="H2" s="80"/>
    </row>
    <row r="3" spans="1:9" ht="18.75" x14ac:dyDescent="0.3">
      <c r="A3" s="80" t="s">
        <v>14</v>
      </c>
      <c r="B3" s="80"/>
      <c r="C3" s="80"/>
      <c r="D3" s="80"/>
      <c r="E3" s="80"/>
      <c r="F3" s="80"/>
      <c r="G3" s="80"/>
      <c r="H3" s="80"/>
    </row>
    <row r="4" spans="1:9" x14ac:dyDescent="0.25">
      <c r="A4" s="81"/>
      <c r="B4" s="81"/>
      <c r="C4" s="81"/>
      <c r="D4" s="81"/>
      <c r="E4" s="81"/>
      <c r="F4" s="81"/>
      <c r="G4" s="81"/>
      <c r="H4" s="81"/>
    </row>
    <row r="5" spans="1:9" ht="15.75" x14ac:dyDescent="0.25">
      <c r="A5" s="78" t="s">
        <v>359</v>
      </c>
      <c r="B5" s="78"/>
      <c r="C5" s="78"/>
      <c r="D5" s="78"/>
      <c r="E5" s="78"/>
      <c r="F5" s="78"/>
      <c r="G5" s="78"/>
      <c r="H5" s="78"/>
    </row>
    <row r="6" spans="1:9" ht="15.75" x14ac:dyDescent="0.25">
      <c r="A6" s="78" t="s">
        <v>4</v>
      </c>
      <c r="B6" s="78"/>
      <c r="C6" s="78"/>
      <c r="D6" s="78"/>
      <c r="E6" s="78"/>
      <c r="F6" s="78"/>
      <c r="G6" s="78"/>
      <c r="H6" s="78"/>
    </row>
    <row r="7" spans="1:9" x14ac:dyDescent="0.25">
      <c r="A7" s="76"/>
      <c r="B7" s="76"/>
      <c r="C7" s="76"/>
      <c r="D7" s="76"/>
      <c r="E7" s="76"/>
      <c r="F7" s="76"/>
      <c r="G7" s="76"/>
      <c r="H7" s="76"/>
    </row>
    <row r="8" spans="1:9" ht="45" customHeight="1" x14ac:dyDescent="0.25">
      <c r="A8" s="2" t="s">
        <v>0</v>
      </c>
      <c r="B8" s="2" t="s">
        <v>1</v>
      </c>
      <c r="C8" s="3" t="s">
        <v>344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360</v>
      </c>
    </row>
    <row r="10" spans="1:9" x14ac:dyDescent="0.25">
      <c r="A10" s="77" t="s">
        <v>8</v>
      </c>
      <c r="B10" s="77"/>
      <c r="C10" s="77"/>
      <c r="D10" s="77"/>
      <c r="E10" s="77"/>
      <c r="F10" s="77"/>
      <c r="G10" s="77"/>
      <c r="H10" s="77"/>
    </row>
    <row r="11" spans="1:9" x14ac:dyDescent="0.25">
      <c r="A11" s="32" t="s">
        <v>361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97</v>
      </c>
      <c r="B12" s="7" t="s">
        <v>19</v>
      </c>
      <c r="C12" s="7">
        <v>70</v>
      </c>
      <c r="D12" s="7">
        <v>21</v>
      </c>
      <c r="E12" s="7">
        <v>19</v>
      </c>
      <c r="F12" s="7">
        <v>17</v>
      </c>
      <c r="G12" s="7"/>
      <c r="H12" s="7">
        <f t="shared" ref="H12:H16" si="0">SUM(D12:G12)</f>
        <v>57</v>
      </c>
      <c r="I12">
        <f>IF(C12="","",IFERROR(H12/C12,0))</f>
        <v>0.81428571428571428</v>
      </c>
    </row>
    <row r="13" spans="1:9" x14ac:dyDescent="0.25">
      <c r="A13" s="6" t="s">
        <v>98</v>
      </c>
      <c r="B13" s="7" t="s">
        <v>19</v>
      </c>
      <c r="C13" s="7">
        <v>23</v>
      </c>
      <c r="D13" s="7">
        <v>5</v>
      </c>
      <c r="E13" s="7">
        <v>5</v>
      </c>
      <c r="F13" s="7">
        <v>6</v>
      </c>
      <c r="G13" s="7"/>
      <c r="H13" s="7">
        <f>SUM(D13:G13)</f>
        <v>16</v>
      </c>
      <c r="I13">
        <f>IF(C13="","",IFERROR(H13/C13,0))</f>
        <v>0.69565217391304346</v>
      </c>
    </row>
    <row r="14" spans="1:9" ht="15" customHeight="1" x14ac:dyDescent="0.25">
      <c r="A14" s="6" t="s">
        <v>130</v>
      </c>
      <c r="B14" s="7" t="s">
        <v>19</v>
      </c>
      <c r="C14" s="7">
        <v>120</v>
      </c>
      <c r="D14" s="7">
        <v>36</v>
      </c>
      <c r="E14" s="7">
        <v>35</v>
      </c>
      <c r="F14" s="7">
        <v>31</v>
      </c>
      <c r="G14" s="7"/>
      <c r="H14" s="7">
        <f t="shared" si="0"/>
        <v>102</v>
      </c>
      <c r="I14">
        <f t="shared" ref="I14:I57" si="1">IF(C14="","",IFERROR(H14/C14,0))</f>
        <v>0.85</v>
      </c>
    </row>
    <row r="15" spans="1:9" ht="15" customHeight="1" x14ac:dyDescent="0.25">
      <c r="A15" s="6" t="s">
        <v>131</v>
      </c>
      <c r="B15" s="7" t="s">
        <v>19</v>
      </c>
      <c r="C15" s="7">
        <v>134</v>
      </c>
      <c r="D15" s="7">
        <v>36</v>
      </c>
      <c r="E15" s="7">
        <v>37</v>
      </c>
      <c r="F15" s="7">
        <v>36</v>
      </c>
      <c r="G15" s="7"/>
      <c r="H15" s="7">
        <f t="shared" si="0"/>
        <v>109</v>
      </c>
      <c r="I15">
        <f t="shared" si="1"/>
        <v>0.81343283582089554</v>
      </c>
    </row>
    <row r="16" spans="1:9" x14ac:dyDescent="0.25">
      <c r="A16" s="6" t="s">
        <v>132</v>
      </c>
      <c r="B16" s="7" t="s">
        <v>20</v>
      </c>
      <c r="C16" s="7">
        <v>6545</v>
      </c>
      <c r="D16" s="7">
        <v>1772</v>
      </c>
      <c r="E16" s="7">
        <v>1840</v>
      </c>
      <c r="F16" s="7">
        <v>1623</v>
      </c>
      <c r="G16" s="7"/>
      <c r="H16" s="7">
        <f t="shared" si="0"/>
        <v>5235</v>
      </c>
      <c r="I16">
        <f t="shared" si="1"/>
        <v>0.79984721161191752</v>
      </c>
    </row>
    <row r="18" spans="1:9" x14ac:dyDescent="0.25">
      <c r="I18" t="str">
        <f t="shared" si="1"/>
        <v/>
      </c>
    </row>
    <row r="19" spans="1:9" x14ac:dyDescent="0.25">
      <c r="A19" s="32" t="s">
        <v>362</v>
      </c>
      <c r="B19" s="33"/>
      <c r="C19" s="33"/>
      <c r="D19" s="33"/>
      <c r="E19" s="33"/>
      <c r="F19" s="33"/>
      <c r="G19" s="33"/>
      <c r="H19" s="33"/>
      <c r="I19" t="str">
        <f t="shared" si="1"/>
        <v/>
      </c>
    </row>
    <row r="20" spans="1:9" x14ac:dyDescent="0.25">
      <c r="A20" s="6" t="s">
        <v>97</v>
      </c>
      <c r="B20" s="7" t="s">
        <v>19</v>
      </c>
      <c r="C20" s="7">
        <v>101</v>
      </c>
      <c r="D20" s="7">
        <v>28</v>
      </c>
      <c r="E20" s="7">
        <v>31</v>
      </c>
      <c r="F20" s="7">
        <v>23</v>
      </c>
      <c r="G20" s="7"/>
      <c r="H20" s="7">
        <f t="shared" ref="H20:H31" si="2">SUM(D20:G20)</f>
        <v>82</v>
      </c>
      <c r="I20" s="73">
        <f t="shared" si="1"/>
        <v>0.81188118811881194</v>
      </c>
    </row>
    <row r="21" spans="1:9" x14ac:dyDescent="0.25">
      <c r="A21" s="6" t="s">
        <v>98</v>
      </c>
      <c r="B21" s="7" t="s">
        <v>19</v>
      </c>
      <c r="C21" s="7">
        <v>30</v>
      </c>
      <c r="D21" s="7">
        <v>2</v>
      </c>
      <c r="E21" s="7">
        <v>13</v>
      </c>
      <c r="F21" s="7">
        <v>16</v>
      </c>
      <c r="G21" s="7"/>
      <c r="H21" s="7">
        <f t="shared" si="2"/>
        <v>31</v>
      </c>
      <c r="I21" s="73">
        <f t="shared" si="1"/>
        <v>1.0333333333333334</v>
      </c>
    </row>
    <row r="22" spans="1:9" x14ac:dyDescent="0.25">
      <c r="A22" s="6" t="s">
        <v>99</v>
      </c>
      <c r="B22" s="7" t="s">
        <v>19</v>
      </c>
      <c r="C22" s="7">
        <v>163</v>
      </c>
      <c r="D22" s="7">
        <v>58</v>
      </c>
      <c r="E22" s="7">
        <v>58</v>
      </c>
      <c r="F22" s="7">
        <v>49</v>
      </c>
      <c r="G22" s="7"/>
      <c r="H22" s="7">
        <f t="shared" si="2"/>
        <v>165</v>
      </c>
      <c r="I22" s="73">
        <f t="shared" si="1"/>
        <v>1.0122699386503067</v>
      </c>
    </row>
    <row r="23" spans="1:9" x14ac:dyDescent="0.25">
      <c r="A23" s="6" t="s">
        <v>100</v>
      </c>
      <c r="B23" s="7" t="s">
        <v>19</v>
      </c>
      <c r="C23" s="7">
        <v>260</v>
      </c>
      <c r="D23" s="7">
        <v>146</v>
      </c>
      <c r="E23" s="7">
        <v>89</v>
      </c>
      <c r="F23" s="7">
        <v>63</v>
      </c>
      <c r="G23" s="7"/>
      <c r="H23" s="7">
        <f t="shared" si="2"/>
        <v>298</v>
      </c>
      <c r="I23" s="73">
        <f t="shared" si="1"/>
        <v>1.1461538461538461</v>
      </c>
    </row>
    <row r="24" spans="1:9" x14ac:dyDescent="0.25">
      <c r="A24" s="6" t="s">
        <v>101</v>
      </c>
      <c r="B24" s="7" t="s">
        <v>20</v>
      </c>
      <c r="C24" s="7">
        <v>7747</v>
      </c>
      <c r="D24" s="7">
        <v>2172</v>
      </c>
      <c r="E24" s="7">
        <v>1857</v>
      </c>
      <c r="F24" s="7">
        <v>1890</v>
      </c>
      <c r="G24" s="7"/>
      <c r="H24" s="7">
        <f t="shared" si="2"/>
        <v>5919</v>
      </c>
      <c r="I24">
        <f t="shared" si="1"/>
        <v>0.7640376920098102</v>
      </c>
    </row>
    <row r="25" spans="1:9" x14ac:dyDescent="0.25">
      <c r="H25" s="38"/>
      <c r="I25" t="str">
        <f t="shared" si="1"/>
        <v/>
      </c>
    </row>
    <row r="26" spans="1:9" x14ac:dyDescent="0.25">
      <c r="A26" s="32" t="s">
        <v>363</v>
      </c>
      <c r="B26" s="33"/>
      <c r="C26" s="33"/>
      <c r="D26" s="33"/>
      <c r="E26" s="33"/>
      <c r="F26" s="36"/>
      <c r="G26" s="36"/>
      <c r="H26" s="37"/>
      <c r="I26" t="str">
        <f t="shared" si="1"/>
        <v/>
      </c>
    </row>
    <row r="27" spans="1:9" x14ac:dyDescent="0.25">
      <c r="A27" s="6" t="s">
        <v>97</v>
      </c>
      <c r="B27" s="7" t="s">
        <v>19</v>
      </c>
      <c r="C27" s="29">
        <v>341</v>
      </c>
      <c r="D27" s="29">
        <v>74</v>
      </c>
      <c r="E27" s="29">
        <v>41</v>
      </c>
      <c r="F27" s="39">
        <v>56</v>
      </c>
      <c r="G27" s="39"/>
      <c r="H27" s="35">
        <f t="shared" si="2"/>
        <v>171</v>
      </c>
      <c r="I27">
        <f t="shared" si="1"/>
        <v>0.50146627565982405</v>
      </c>
    </row>
    <row r="28" spans="1:9" x14ac:dyDescent="0.25">
      <c r="A28" s="6" t="s">
        <v>98</v>
      </c>
      <c r="B28" s="7" t="s">
        <v>19</v>
      </c>
      <c r="C28" s="29">
        <v>85</v>
      </c>
      <c r="D28" s="29">
        <v>17</v>
      </c>
      <c r="E28" s="29">
        <v>20</v>
      </c>
      <c r="F28" s="29">
        <v>20</v>
      </c>
      <c r="G28" s="29"/>
      <c r="H28" s="7">
        <f>SUM(D28:G28)</f>
        <v>57</v>
      </c>
      <c r="I28">
        <f>IF(C28="","",IFERROR(H28/C28,0))</f>
        <v>0.6705882352941176</v>
      </c>
    </row>
    <row r="29" spans="1:9" x14ac:dyDescent="0.25">
      <c r="A29" s="6" t="s">
        <v>130</v>
      </c>
      <c r="B29" s="7" t="s">
        <v>19</v>
      </c>
      <c r="C29" s="29">
        <v>407</v>
      </c>
      <c r="D29" s="29">
        <v>112</v>
      </c>
      <c r="E29" s="29">
        <v>101</v>
      </c>
      <c r="F29" s="29">
        <v>88</v>
      </c>
      <c r="G29" s="29"/>
      <c r="H29" s="7">
        <f t="shared" si="2"/>
        <v>301</v>
      </c>
      <c r="I29">
        <f t="shared" si="1"/>
        <v>0.73955773955773951</v>
      </c>
    </row>
    <row r="30" spans="1:9" x14ac:dyDescent="0.25">
      <c r="A30" s="6" t="s">
        <v>131</v>
      </c>
      <c r="B30" s="7" t="s">
        <v>19</v>
      </c>
      <c r="C30" s="29">
        <v>485</v>
      </c>
      <c r="D30" s="29">
        <v>152</v>
      </c>
      <c r="E30" s="29">
        <v>171</v>
      </c>
      <c r="F30" s="29">
        <v>155</v>
      </c>
      <c r="G30" s="29"/>
      <c r="H30" s="7">
        <f t="shared" si="2"/>
        <v>478</v>
      </c>
      <c r="I30" s="73">
        <f t="shared" si="1"/>
        <v>0.9855670103092784</v>
      </c>
    </row>
    <row r="31" spans="1:9" x14ac:dyDescent="0.25">
      <c r="A31" s="6" t="s">
        <v>132</v>
      </c>
      <c r="B31" s="7" t="s">
        <v>20</v>
      </c>
      <c r="C31" s="29">
        <v>14219</v>
      </c>
      <c r="D31" s="29">
        <v>4006</v>
      </c>
      <c r="E31" s="29">
        <v>4440</v>
      </c>
      <c r="F31" s="29">
        <v>4223</v>
      </c>
      <c r="G31" s="29"/>
      <c r="H31" s="7">
        <f t="shared" si="2"/>
        <v>12669</v>
      </c>
      <c r="I31">
        <f t="shared" si="1"/>
        <v>0.89099092763204168</v>
      </c>
    </row>
    <row r="33" spans="1:9" x14ac:dyDescent="0.25">
      <c r="I33" t="str">
        <f t="shared" si="1"/>
        <v/>
      </c>
    </row>
    <row r="34" spans="1:9" x14ac:dyDescent="0.25">
      <c r="A34" s="32" t="s">
        <v>316</v>
      </c>
      <c r="B34" s="33"/>
      <c r="C34" s="33"/>
      <c r="D34" s="33"/>
      <c r="E34" s="33"/>
      <c r="F34" s="33"/>
      <c r="G34" s="33"/>
      <c r="H34" s="33"/>
      <c r="I34" t="str">
        <f t="shared" si="1"/>
        <v/>
      </c>
    </row>
    <row r="35" spans="1:9" x14ac:dyDescent="0.25">
      <c r="A35" s="6" t="s">
        <v>97</v>
      </c>
      <c r="B35" s="7" t="s">
        <v>19</v>
      </c>
      <c r="C35" s="7">
        <v>330</v>
      </c>
      <c r="D35" s="7">
        <v>77</v>
      </c>
      <c r="E35" s="7">
        <v>57</v>
      </c>
      <c r="F35" s="7">
        <v>65</v>
      </c>
      <c r="G35" s="7"/>
      <c r="H35" s="7">
        <f t="shared" ref="H35:H40" si="3">SUM(D35:G35)</f>
        <v>199</v>
      </c>
      <c r="I35">
        <f t="shared" si="1"/>
        <v>0.60303030303030303</v>
      </c>
    </row>
    <row r="36" spans="1:9" x14ac:dyDescent="0.25">
      <c r="A36" s="6" t="s">
        <v>98</v>
      </c>
      <c r="B36" s="7" t="s">
        <v>19</v>
      </c>
      <c r="C36" s="7">
        <v>40</v>
      </c>
      <c r="D36" s="7">
        <v>5</v>
      </c>
      <c r="E36" s="7">
        <v>7</v>
      </c>
      <c r="F36" s="7">
        <v>19</v>
      </c>
      <c r="G36" s="7"/>
      <c r="H36" s="7">
        <f t="shared" si="3"/>
        <v>31</v>
      </c>
      <c r="I36" s="73">
        <f t="shared" si="1"/>
        <v>0.77500000000000002</v>
      </c>
    </row>
    <row r="37" spans="1:9" x14ac:dyDescent="0.25">
      <c r="A37" s="6" t="s">
        <v>365</v>
      </c>
      <c r="B37" s="7"/>
      <c r="C37" s="7">
        <v>46</v>
      </c>
      <c r="D37" s="7">
        <v>4</v>
      </c>
      <c r="E37" s="7">
        <v>0</v>
      </c>
      <c r="F37" s="7">
        <v>0</v>
      </c>
      <c r="G37" s="7"/>
      <c r="H37" s="7">
        <f t="shared" si="3"/>
        <v>4</v>
      </c>
      <c r="I37" s="73"/>
    </row>
    <row r="38" spans="1:9" x14ac:dyDescent="0.25">
      <c r="A38" s="6" t="s">
        <v>99</v>
      </c>
      <c r="B38" s="7" t="s">
        <v>19</v>
      </c>
      <c r="C38" s="7">
        <v>639</v>
      </c>
      <c r="D38" s="7">
        <v>186</v>
      </c>
      <c r="E38" s="7">
        <v>176</v>
      </c>
      <c r="F38" s="7">
        <v>159</v>
      </c>
      <c r="G38" s="7"/>
      <c r="H38" s="7">
        <f t="shared" si="3"/>
        <v>521</v>
      </c>
      <c r="I38">
        <f t="shared" si="1"/>
        <v>0.81533646322378717</v>
      </c>
    </row>
    <row r="39" spans="1:9" x14ac:dyDescent="0.25">
      <c r="A39" s="6" t="s">
        <v>100</v>
      </c>
      <c r="B39" s="7" t="s">
        <v>19</v>
      </c>
      <c r="C39" s="7">
        <v>725</v>
      </c>
      <c r="D39" s="7">
        <v>144</v>
      </c>
      <c r="E39" s="7">
        <v>199</v>
      </c>
      <c r="F39" s="7">
        <v>172</v>
      </c>
      <c r="G39" s="7"/>
      <c r="H39" s="7">
        <f t="shared" si="3"/>
        <v>515</v>
      </c>
      <c r="I39">
        <f t="shared" si="1"/>
        <v>0.71034482758620687</v>
      </c>
    </row>
    <row r="40" spans="1:9" x14ac:dyDescent="0.25">
      <c r="A40" s="6" t="s">
        <v>101</v>
      </c>
      <c r="B40" s="7" t="s">
        <v>20</v>
      </c>
      <c r="C40" s="7">
        <v>21896</v>
      </c>
      <c r="D40" s="7">
        <v>5574</v>
      </c>
      <c r="E40" s="7">
        <v>5456</v>
      </c>
      <c r="F40" s="7">
        <v>5953</v>
      </c>
      <c r="G40" s="7"/>
      <c r="H40" s="7">
        <f t="shared" si="3"/>
        <v>16983</v>
      </c>
      <c r="I40">
        <f t="shared" si="1"/>
        <v>0.77562111801242239</v>
      </c>
    </row>
    <row r="41" spans="1:9" x14ac:dyDescent="0.25">
      <c r="I41" t="str">
        <f t="shared" si="1"/>
        <v/>
      </c>
    </row>
    <row r="42" spans="1:9" x14ac:dyDescent="0.25">
      <c r="A42" s="32" t="s">
        <v>364</v>
      </c>
      <c r="B42" s="33"/>
      <c r="C42" s="33"/>
      <c r="D42" s="33"/>
      <c r="E42" s="33"/>
      <c r="F42" s="33"/>
      <c r="G42" s="33"/>
      <c r="H42" s="33"/>
      <c r="I42" t="str">
        <f t="shared" si="1"/>
        <v/>
      </c>
    </row>
    <row r="43" spans="1:9" x14ac:dyDescent="0.25">
      <c r="A43" s="6" t="s">
        <v>97</v>
      </c>
      <c r="B43" s="7" t="s">
        <v>19</v>
      </c>
      <c r="C43" s="7">
        <v>1407</v>
      </c>
      <c r="D43" s="7">
        <v>357</v>
      </c>
      <c r="E43" s="7">
        <v>403</v>
      </c>
      <c r="F43" s="7">
        <v>458</v>
      </c>
      <c r="G43" s="7"/>
      <c r="H43" s="7">
        <f t="shared" ref="H43:H47" si="4">SUM(D43:G43)</f>
        <v>1218</v>
      </c>
      <c r="I43">
        <f t="shared" si="1"/>
        <v>0.86567164179104472</v>
      </c>
    </row>
    <row r="44" spans="1:9" x14ac:dyDescent="0.25">
      <c r="A44" s="6" t="s">
        <v>98</v>
      </c>
      <c r="B44" s="7" t="s">
        <v>19</v>
      </c>
      <c r="C44" s="7">
        <v>56</v>
      </c>
      <c r="D44" s="7">
        <v>7</v>
      </c>
      <c r="E44" s="7">
        <v>17</v>
      </c>
      <c r="F44" s="7">
        <v>10</v>
      </c>
      <c r="G44" s="7"/>
      <c r="H44" s="7">
        <f t="shared" si="4"/>
        <v>34</v>
      </c>
      <c r="I44" s="73">
        <f t="shared" si="1"/>
        <v>0.6071428571428571</v>
      </c>
    </row>
    <row r="45" spans="1:9" x14ac:dyDescent="0.25">
      <c r="A45" s="6" t="s">
        <v>130</v>
      </c>
      <c r="B45" s="7" t="s">
        <v>19</v>
      </c>
      <c r="C45" s="7">
        <v>856</v>
      </c>
      <c r="D45" s="7">
        <v>224</v>
      </c>
      <c r="E45" s="7">
        <v>255</v>
      </c>
      <c r="F45" s="7">
        <v>231</v>
      </c>
      <c r="G45" s="7"/>
      <c r="H45" s="7">
        <f t="shared" si="4"/>
        <v>710</v>
      </c>
      <c r="I45">
        <f t="shared" si="1"/>
        <v>0.82943925233644855</v>
      </c>
    </row>
    <row r="46" spans="1:9" x14ac:dyDescent="0.25">
      <c r="A46" s="6" t="s">
        <v>131</v>
      </c>
      <c r="B46" s="7" t="s">
        <v>19</v>
      </c>
      <c r="C46" s="7">
        <v>1316</v>
      </c>
      <c r="D46" s="7">
        <v>809</v>
      </c>
      <c r="E46" s="7">
        <v>477</v>
      </c>
      <c r="F46" s="7">
        <v>317</v>
      </c>
      <c r="G46" s="7"/>
      <c r="H46" s="7">
        <f t="shared" si="4"/>
        <v>1603</v>
      </c>
      <c r="I46" s="73">
        <f t="shared" si="1"/>
        <v>1.2180851063829787</v>
      </c>
    </row>
    <row r="47" spans="1:9" x14ac:dyDescent="0.25">
      <c r="A47" s="6" t="s">
        <v>132</v>
      </c>
      <c r="B47" s="7" t="s">
        <v>20</v>
      </c>
      <c r="C47" s="7">
        <v>47390</v>
      </c>
      <c r="D47" s="7">
        <v>14469</v>
      </c>
      <c r="E47" s="7">
        <v>16253</v>
      </c>
      <c r="F47" s="7">
        <v>15845</v>
      </c>
      <c r="G47" s="7"/>
      <c r="H47" s="7">
        <f t="shared" si="4"/>
        <v>46567</v>
      </c>
      <c r="I47">
        <f t="shared" si="1"/>
        <v>0.98263346697615528</v>
      </c>
    </row>
    <row r="48" spans="1:9" x14ac:dyDescent="0.25">
      <c r="I48" t="str">
        <f t="shared" si="1"/>
        <v/>
      </c>
    </row>
    <row r="49" spans="9:9" x14ac:dyDescent="0.25">
      <c r="I49" t="str">
        <f t="shared" si="1"/>
        <v/>
      </c>
    </row>
    <row r="50" spans="9:9" x14ac:dyDescent="0.25">
      <c r="I50" t="str">
        <f t="shared" si="1"/>
        <v/>
      </c>
    </row>
    <row r="51" spans="9:9" x14ac:dyDescent="0.25">
      <c r="I51" t="str">
        <f t="shared" si="1"/>
        <v/>
      </c>
    </row>
    <row r="52" spans="9:9" x14ac:dyDescent="0.25">
      <c r="I52" t="str">
        <f t="shared" si="1"/>
        <v/>
      </c>
    </row>
    <row r="53" spans="9:9" x14ac:dyDescent="0.25">
      <c r="I53" t="str">
        <f t="shared" si="1"/>
        <v/>
      </c>
    </row>
    <row r="54" spans="9:9" x14ac:dyDescent="0.25">
      <c r="I54" t="str">
        <f t="shared" si="1"/>
        <v/>
      </c>
    </row>
    <row r="55" spans="9:9" x14ac:dyDescent="0.25">
      <c r="I55" t="str">
        <f t="shared" si="1"/>
        <v/>
      </c>
    </row>
    <row r="56" spans="9:9" x14ac:dyDescent="0.25">
      <c r="I56" t="str">
        <f t="shared" si="1"/>
        <v/>
      </c>
    </row>
    <row r="57" spans="9:9" x14ac:dyDescent="0.25">
      <c r="I57" t="str">
        <f t="shared" si="1"/>
        <v/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4"/>
  <sheetViews>
    <sheetView zoomScaleNormal="100" zoomScaleSheetLayoutView="100" workbookViewId="0">
      <selection activeCell="F25" sqref="F25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79" t="s">
        <v>6</v>
      </c>
      <c r="B1" s="79"/>
      <c r="C1" s="79"/>
      <c r="D1" s="79"/>
      <c r="E1" s="79"/>
      <c r="F1" s="79"/>
      <c r="G1" s="79"/>
      <c r="H1" s="79"/>
    </row>
    <row r="2" spans="1:9" ht="18.75" x14ac:dyDescent="0.3">
      <c r="A2" s="80" t="s">
        <v>7</v>
      </c>
      <c r="B2" s="80"/>
      <c r="C2" s="80"/>
      <c r="D2" s="80"/>
      <c r="E2" s="80"/>
      <c r="F2" s="80"/>
      <c r="G2" s="80"/>
      <c r="H2" s="80"/>
    </row>
    <row r="3" spans="1:9" ht="18.75" x14ac:dyDescent="0.3">
      <c r="A3" s="80" t="s">
        <v>14</v>
      </c>
      <c r="B3" s="80"/>
      <c r="C3" s="80"/>
      <c r="D3" s="80"/>
      <c r="E3" s="80"/>
      <c r="F3" s="80"/>
      <c r="G3" s="80"/>
      <c r="H3" s="80"/>
    </row>
    <row r="4" spans="1:9" x14ac:dyDescent="0.25">
      <c r="A4" s="81"/>
      <c r="B4" s="81"/>
      <c r="C4" s="81"/>
      <c r="D4" s="81"/>
      <c r="E4" s="81"/>
      <c r="F4" s="81"/>
      <c r="G4" s="81"/>
      <c r="H4" s="81"/>
    </row>
    <row r="5" spans="1:9" ht="15.75" x14ac:dyDescent="0.25">
      <c r="A5" s="78" t="s">
        <v>359</v>
      </c>
      <c r="B5" s="78"/>
      <c r="C5" s="78"/>
      <c r="D5" s="78"/>
      <c r="E5" s="78"/>
      <c r="F5" s="78"/>
      <c r="G5" s="78"/>
      <c r="H5" s="78"/>
    </row>
    <row r="6" spans="1:9" ht="15.75" x14ac:dyDescent="0.25">
      <c r="A6" s="78" t="s">
        <v>4</v>
      </c>
      <c r="B6" s="78"/>
      <c r="C6" s="78"/>
      <c r="D6" s="78"/>
      <c r="E6" s="78"/>
      <c r="F6" s="78"/>
      <c r="G6" s="78"/>
      <c r="H6" s="78"/>
    </row>
    <row r="7" spans="1:9" x14ac:dyDescent="0.25">
      <c r="A7" s="76"/>
      <c r="B7" s="76"/>
      <c r="C7" s="76"/>
      <c r="D7" s="76"/>
      <c r="E7" s="76"/>
      <c r="F7" s="76"/>
      <c r="G7" s="76"/>
      <c r="H7" s="76"/>
    </row>
    <row r="8" spans="1:9" ht="45" customHeight="1" x14ac:dyDescent="0.25">
      <c r="A8" s="2" t="s">
        <v>0</v>
      </c>
      <c r="B8" s="2" t="s">
        <v>1</v>
      </c>
      <c r="C8" s="3" t="s">
        <v>344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360</v>
      </c>
    </row>
    <row r="10" spans="1:9" x14ac:dyDescent="0.25">
      <c r="A10" s="77" t="s">
        <v>8</v>
      </c>
      <c r="B10" s="77"/>
      <c r="C10" s="77"/>
      <c r="D10" s="77"/>
      <c r="E10" s="77"/>
      <c r="F10" s="77"/>
      <c r="G10" s="77"/>
      <c r="H10" s="77"/>
    </row>
    <row r="11" spans="1:9" x14ac:dyDescent="0.25">
      <c r="A11" s="32" t="s">
        <v>94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1</v>
      </c>
      <c r="D12" s="7">
        <v>0</v>
      </c>
      <c r="E12" s="7">
        <v>1</v>
      </c>
      <c r="F12" s="7">
        <v>0</v>
      </c>
      <c r="G12" s="7"/>
      <c r="H12" s="7">
        <f>SUM(D12:G12)</f>
        <v>1</v>
      </c>
      <c r="I12">
        <f>IF(C12="","",IFERROR(H12/C12,0))</f>
        <v>1</v>
      </c>
    </row>
    <row r="13" spans="1:9" x14ac:dyDescent="0.25">
      <c r="A13" s="6" t="s">
        <v>17</v>
      </c>
      <c r="B13" s="7" t="s">
        <v>19</v>
      </c>
      <c r="C13" s="7">
        <v>2</v>
      </c>
      <c r="D13" s="7">
        <v>0</v>
      </c>
      <c r="E13" s="7">
        <v>1</v>
      </c>
      <c r="F13" s="7">
        <v>0</v>
      </c>
      <c r="G13" s="7"/>
      <c r="H13" s="7">
        <f>SUM(D13:G13)</f>
        <v>1</v>
      </c>
      <c r="I13">
        <f t="shared" ref="I13:I24" si="0">IF(C13="","",IFERROR(H13/C13,0))</f>
        <v>0.5</v>
      </c>
    </row>
    <row r="14" spans="1:9" x14ac:dyDescent="0.25">
      <c r="A14" s="6" t="s">
        <v>18</v>
      </c>
      <c r="B14" s="7" t="s">
        <v>20</v>
      </c>
      <c r="C14" s="7">
        <v>37</v>
      </c>
      <c r="D14" s="7">
        <v>7</v>
      </c>
      <c r="E14" s="7">
        <v>28</v>
      </c>
      <c r="F14" s="7">
        <v>3</v>
      </c>
      <c r="G14" s="7"/>
      <c r="H14" s="7">
        <f>SUM(D14:G14)</f>
        <v>38</v>
      </c>
      <c r="I14" s="73">
        <f t="shared" si="0"/>
        <v>1.027027027027027</v>
      </c>
    </row>
    <row r="15" spans="1:9" x14ac:dyDescent="0.25">
      <c r="I15" t="str">
        <f t="shared" si="0"/>
        <v/>
      </c>
    </row>
    <row r="16" spans="1:9" x14ac:dyDescent="0.25">
      <c r="A16" s="32" t="s">
        <v>95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138</v>
      </c>
      <c r="D17" s="7">
        <v>31</v>
      </c>
      <c r="E17" s="7">
        <v>28</v>
      </c>
      <c r="F17" s="7">
        <v>45</v>
      </c>
      <c r="G17" s="7"/>
      <c r="H17" s="7">
        <f>SUM(D17:G17)</f>
        <v>104</v>
      </c>
      <c r="I17">
        <f t="shared" si="0"/>
        <v>0.75362318840579712</v>
      </c>
    </row>
    <row r="18" spans="1:9" x14ac:dyDescent="0.25">
      <c r="A18" s="6" t="s">
        <v>17</v>
      </c>
      <c r="B18" s="7" t="s">
        <v>19</v>
      </c>
      <c r="C18" s="7">
        <v>6</v>
      </c>
      <c r="D18" s="7">
        <v>2</v>
      </c>
      <c r="E18" s="7">
        <v>2</v>
      </c>
      <c r="F18" s="7">
        <v>40</v>
      </c>
      <c r="G18" s="7"/>
      <c r="H18" s="7">
        <f>SUM(D18:G18)</f>
        <v>44</v>
      </c>
      <c r="I18">
        <f t="shared" si="0"/>
        <v>7.333333333333333</v>
      </c>
    </row>
    <row r="19" spans="1:9" x14ac:dyDescent="0.25">
      <c r="A19" s="6" t="s">
        <v>18</v>
      </c>
      <c r="B19" s="7" t="s">
        <v>20</v>
      </c>
      <c r="C19" s="7">
        <v>231</v>
      </c>
      <c r="D19" s="7">
        <v>73</v>
      </c>
      <c r="E19" s="7">
        <v>61</v>
      </c>
      <c r="F19" s="7">
        <v>115</v>
      </c>
      <c r="G19" s="7"/>
      <c r="H19" s="7">
        <f>SUM(D19:G19)</f>
        <v>249</v>
      </c>
      <c r="I19">
        <f t="shared" si="0"/>
        <v>1.0779220779220779</v>
      </c>
    </row>
    <row r="20" spans="1:9" x14ac:dyDescent="0.25">
      <c r="I20" t="str">
        <f t="shared" si="0"/>
        <v/>
      </c>
    </row>
    <row r="21" spans="1:9" x14ac:dyDescent="0.25">
      <c r="A21" s="32" t="s">
        <v>96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1</v>
      </c>
      <c r="D22" s="7">
        <v>0</v>
      </c>
      <c r="E22" s="7">
        <v>0</v>
      </c>
      <c r="F22" s="7">
        <v>0</v>
      </c>
      <c r="G22" s="7"/>
      <c r="H22" s="7">
        <f>SUM(D22:G22)</f>
        <v>0</v>
      </c>
      <c r="I22">
        <f t="shared" si="0"/>
        <v>0</v>
      </c>
    </row>
    <row r="23" spans="1:9" x14ac:dyDescent="0.25">
      <c r="A23" s="6" t="s">
        <v>17</v>
      </c>
      <c r="B23" s="7" t="s">
        <v>19</v>
      </c>
      <c r="C23" s="7">
        <v>1</v>
      </c>
      <c r="D23" s="7">
        <v>0</v>
      </c>
      <c r="E23" s="7">
        <v>0</v>
      </c>
      <c r="F23" s="7">
        <v>0</v>
      </c>
      <c r="G23" s="7"/>
      <c r="H23" s="7">
        <f>SUM(D23:G23)</f>
        <v>0</v>
      </c>
      <c r="I23">
        <f t="shared" si="0"/>
        <v>0</v>
      </c>
    </row>
    <row r="24" spans="1:9" x14ac:dyDescent="0.25">
      <c r="A24" s="6" t="s">
        <v>18</v>
      </c>
      <c r="B24" s="7" t="s">
        <v>20</v>
      </c>
      <c r="C24" s="7">
        <v>4</v>
      </c>
      <c r="D24" s="7">
        <v>2</v>
      </c>
      <c r="E24" s="7">
        <v>1</v>
      </c>
      <c r="F24" s="7">
        <v>0</v>
      </c>
      <c r="G24" s="7"/>
      <c r="H24" s="7">
        <f>SUM(D24:G24)</f>
        <v>3</v>
      </c>
      <c r="I24" s="73">
        <f t="shared" si="0"/>
        <v>0.75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0"/>
  <sheetViews>
    <sheetView zoomScaleNormal="100" zoomScaleSheetLayoutView="100" workbookViewId="0">
      <selection activeCell="F19" sqref="F19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79" t="s">
        <v>6</v>
      </c>
      <c r="B1" s="79"/>
      <c r="C1" s="79"/>
      <c r="D1" s="79"/>
      <c r="E1" s="79"/>
      <c r="F1" s="79"/>
      <c r="G1" s="79"/>
      <c r="H1" s="79"/>
    </row>
    <row r="2" spans="1:9" ht="18.75" x14ac:dyDescent="0.3">
      <c r="A2" s="80" t="s">
        <v>7</v>
      </c>
      <c r="B2" s="80"/>
      <c r="C2" s="80"/>
      <c r="D2" s="80"/>
      <c r="E2" s="80"/>
      <c r="F2" s="80"/>
      <c r="G2" s="80"/>
      <c r="H2" s="80"/>
    </row>
    <row r="3" spans="1:9" ht="18.75" x14ac:dyDescent="0.3">
      <c r="A3" s="80" t="s">
        <v>14</v>
      </c>
      <c r="B3" s="80"/>
      <c r="C3" s="80"/>
      <c r="D3" s="80"/>
      <c r="E3" s="80"/>
      <c r="F3" s="80"/>
      <c r="G3" s="80"/>
      <c r="H3" s="80"/>
    </row>
    <row r="4" spans="1:9" x14ac:dyDescent="0.25">
      <c r="A4" s="81"/>
      <c r="B4" s="81"/>
      <c r="C4" s="81"/>
      <c r="D4" s="81"/>
      <c r="E4" s="81"/>
      <c r="F4" s="81"/>
      <c r="G4" s="81"/>
      <c r="H4" s="81"/>
    </row>
    <row r="5" spans="1:9" ht="15.75" x14ac:dyDescent="0.25">
      <c r="A5" s="78" t="s">
        <v>359</v>
      </c>
      <c r="B5" s="78"/>
      <c r="C5" s="78"/>
      <c r="D5" s="78"/>
      <c r="E5" s="78"/>
      <c r="F5" s="78"/>
      <c r="G5" s="78"/>
      <c r="H5" s="78"/>
    </row>
    <row r="6" spans="1:9" ht="15.75" x14ac:dyDescent="0.25">
      <c r="A6" s="78" t="s">
        <v>4</v>
      </c>
      <c r="B6" s="78"/>
      <c r="C6" s="78"/>
      <c r="D6" s="78"/>
      <c r="E6" s="78"/>
      <c r="F6" s="78"/>
      <c r="G6" s="78"/>
      <c r="H6" s="78"/>
    </row>
    <row r="7" spans="1:9" x14ac:dyDescent="0.25">
      <c r="A7" s="76"/>
      <c r="B7" s="76"/>
      <c r="C7" s="76"/>
      <c r="D7" s="76"/>
      <c r="E7" s="76"/>
      <c r="F7" s="76"/>
      <c r="G7" s="76"/>
      <c r="H7" s="76"/>
    </row>
    <row r="8" spans="1:9" ht="45" customHeight="1" x14ac:dyDescent="0.25">
      <c r="A8" s="2" t="s">
        <v>0</v>
      </c>
      <c r="B8" s="2" t="s">
        <v>1</v>
      </c>
      <c r="C8" s="3" t="s">
        <v>344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360</v>
      </c>
    </row>
    <row r="10" spans="1:9" x14ac:dyDescent="0.25">
      <c r="A10" s="40" t="s">
        <v>9</v>
      </c>
      <c r="B10" s="42"/>
      <c r="C10" s="42"/>
      <c r="D10" s="42"/>
      <c r="E10" s="42"/>
      <c r="F10" s="42"/>
      <c r="G10" s="42"/>
      <c r="H10" s="42"/>
    </row>
    <row r="11" spans="1:9" x14ac:dyDescent="0.25">
      <c r="A11" s="32" t="s">
        <v>12</v>
      </c>
      <c r="B11" s="33"/>
      <c r="C11" s="33"/>
      <c r="D11" s="33"/>
      <c r="E11" s="33"/>
      <c r="F11" s="33"/>
      <c r="G11" s="33"/>
      <c r="H11" s="33"/>
    </row>
    <row r="12" spans="1:9" ht="30" customHeight="1" x14ac:dyDescent="0.25">
      <c r="A12" s="51" t="s">
        <v>297</v>
      </c>
      <c r="B12" s="8" t="s">
        <v>148</v>
      </c>
      <c r="C12" s="8">
        <v>2696</v>
      </c>
      <c r="D12" s="8">
        <v>671</v>
      </c>
      <c r="E12" s="8">
        <v>699</v>
      </c>
      <c r="F12" s="8">
        <v>606</v>
      </c>
      <c r="G12" s="8"/>
      <c r="H12" s="8">
        <f>SUM(D12:G12)</f>
        <v>1976</v>
      </c>
      <c r="I12">
        <f>IF(C12="","",IFERROR(H12/C12,0))</f>
        <v>0.73293768545994065</v>
      </c>
    </row>
    <row r="13" spans="1:9" ht="30" customHeight="1" x14ac:dyDescent="0.25">
      <c r="A13" s="50" t="s">
        <v>298</v>
      </c>
      <c r="B13" s="49" t="s">
        <v>147</v>
      </c>
      <c r="C13" s="8">
        <v>89840</v>
      </c>
      <c r="D13" s="8">
        <v>28235</v>
      </c>
      <c r="E13" s="8">
        <v>28696</v>
      </c>
      <c r="F13" s="8">
        <v>28946</v>
      </c>
      <c r="G13" s="8"/>
      <c r="H13" s="8">
        <f>SUM(D13:G13)</f>
        <v>85877</v>
      </c>
      <c r="I13">
        <f t="shared" ref="I13:I19" si="0">IF(C13="","",IFERROR(H13/C13,0))</f>
        <v>0.95588824577025822</v>
      </c>
    </row>
    <row r="14" spans="1:9" x14ac:dyDescent="0.25">
      <c r="I14" t="str">
        <f t="shared" si="0"/>
        <v/>
      </c>
    </row>
    <row r="15" spans="1:9" ht="30" x14ac:dyDescent="0.25">
      <c r="A15" s="40" t="s">
        <v>145</v>
      </c>
      <c r="B15" s="41"/>
      <c r="C15" s="41"/>
      <c r="D15" s="41"/>
      <c r="E15" s="41"/>
      <c r="F15" s="41"/>
      <c r="G15" s="41"/>
      <c r="H15" s="41"/>
      <c r="I15" t="str">
        <f t="shared" si="0"/>
        <v/>
      </c>
    </row>
    <row r="16" spans="1:9" x14ac:dyDescent="0.25">
      <c r="A16" s="32" t="s">
        <v>13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ht="30.75" customHeight="1" x14ac:dyDescent="0.25">
      <c r="A17" s="51" t="s">
        <v>299</v>
      </c>
      <c r="B17" s="1" t="s">
        <v>149</v>
      </c>
      <c r="C17" s="8">
        <v>9</v>
      </c>
      <c r="D17" s="8">
        <v>1</v>
      </c>
      <c r="E17" s="8">
        <v>5</v>
      </c>
      <c r="F17" s="8">
        <v>3</v>
      </c>
      <c r="G17" s="8"/>
      <c r="H17" s="8">
        <f t="shared" ref="H17:H18" si="1">SUM(D17:G17)</f>
        <v>9</v>
      </c>
      <c r="I17">
        <f t="shared" si="0"/>
        <v>1</v>
      </c>
    </row>
    <row r="18" spans="1:9" ht="44.25" customHeight="1" x14ac:dyDescent="0.25">
      <c r="A18" s="72" t="s">
        <v>300</v>
      </c>
      <c r="B18" s="8" t="s">
        <v>42</v>
      </c>
      <c r="C18" s="8">
        <v>31</v>
      </c>
      <c r="D18" s="8">
        <v>6</v>
      </c>
      <c r="E18" s="8">
        <v>13</v>
      </c>
      <c r="F18" s="8">
        <v>12</v>
      </c>
      <c r="G18" s="8"/>
      <c r="H18" s="8">
        <f t="shared" si="1"/>
        <v>31</v>
      </c>
      <c r="I18">
        <f t="shared" si="0"/>
        <v>1</v>
      </c>
    </row>
    <row r="19" spans="1:9" ht="26.25" x14ac:dyDescent="0.25">
      <c r="A19" s="72" t="s">
        <v>301</v>
      </c>
      <c r="B19" s="8" t="s">
        <v>302</v>
      </c>
      <c r="C19" s="8">
        <v>2420</v>
      </c>
      <c r="D19" s="8">
        <v>480</v>
      </c>
      <c r="E19" s="8">
        <v>1462</v>
      </c>
      <c r="F19" s="8">
        <v>659</v>
      </c>
      <c r="G19" s="8"/>
      <c r="H19" s="8">
        <f t="shared" ref="H19" si="2">SUM(D19:G19)</f>
        <v>2601</v>
      </c>
      <c r="I19" s="73">
        <f t="shared" si="0"/>
        <v>1.074793388429752</v>
      </c>
    </row>
    <row r="20" spans="1:9" x14ac:dyDescent="0.25">
      <c r="I20" t="str">
        <f t="shared" ref="I20" si="3">IF(C20="","",IFERROR(H20/C20,0))</f>
        <v/>
      </c>
    </row>
  </sheetData>
  <mergeCells count="7">
    <mergeCell ref="A7:H7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24"/>
  <sheetViews>
    <sheetView topLeftCell="A181" zoomScaleNormal="100" zoomScaleSheetLayoutView="100" workbookViewId="0">
      <selection activeCell="A4" sqref="A4:H4"/>
    </sheetView>
  </sheetViews>
  <sheetFormatPr baseColWidth="10" defaultRowHeight="15" x14ac:dyDescent="0.25"/>
  <cols>
    <col min="1" max="1" width="90.710937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8" max="8" width="11.5703125" customWidth="1"/>
    <col min="9" max="9" width="11.42578125" hidden="1" customWidth="1"/>
  </cols>
  <sheetData>
    <row r="1" spans="1:10" ht="21" x14ac:dyDescent="0.35">
      <c r="A1" s="79" t="s">
        <v>6</v>
      </c>
      <c r="B1" s="79"/>
      <c r="C1" s="79"/>
      <c r="D1" s="79"/>
      <c r="E1" s="79"/>
      <c r="F1" s="79"/>
      <c r="G1" s="79"/>
      <c r="H1" s="79"/>
    </row>
    <row r="2" spans="1:10" ht="18.75" x14ac:dyDescent="0.3">
      <c r="A2" s="80" t="s">
        <v>7</v>
      </c>
      <c r="B2" s="80"/>
      <c r="C2" s="80"/>
      <c r="D2" s="80"/>
      <c r="E2" s="80"/>
      <c r="F2" s="80"/>
      <c r="G2" s="80"/>
      <c r="H2" s="80"/>
    </row>
    <row r="3" spans="1:10" ht="18.75" x14ac:dyDescent="0.3">
      <c r="A3" s="80" t="s">
        <v>14</v>
      </c>
      <c r="B3" s="80"/>
      <c r="C3" s="80"/>
      <c r="D3" s="80"/>
      <c r="E3" s="80"/>
      <c r="F3" s="80"/>
      <c r="G3" s="80"/>
      <c r="H3" s="80"/>
    </row>
    <row r="4" spans="1:10" x14ac:dyDescent="0.25">
      <c r="A4" s="81"/>
      <c r="B4" s="81"/>
      <c r="C4" s="81"/>
      <c r="D4" s="81"/>
      <c r="E4" s="81"/>
      <c r="F4" s="81"/>
      <c r="G4" s="81"/>
      <c r="H4" s="81"/>
    </row>
    <row r="5" spans="1:10" ht="15.75" x14ac:dyDescent="0.25">
      <c r="A5" s="78" t="s">
        <v>359</v>
      </c>
      <c r="B5" s="78"/>
      <c r="C5" s="78"/>
      <c r="D5" s="78"/>
      <c r="E5" s="78"/>
      <c r="F5" s="78"/>
      <c r="G5" s="78"/>
      <c r="H5" s="78"/>
    </row>
    <row r="6" spans="1:10" ht="15.75" x14ac:dyDescent="0.25">
      <c r="A6" s="78" t="s">
        <v>4</v>
      </c>
      <c r="B6" s="78"/>
      <c r="C6" s="78"/>
      <c r="D6" s="78"/>
      <c r="E6" s="78"/>
      <c r="F6" s="78"/>
      <c r="G6" s="78"/>
      <c r="H6" s="78"/>
    </row>
    <row r="7" spans="1:10" x14ac:dyDescent="0.25">
      <c r="A7" s="76"/>
      <c r="B7" s="76"/>
      <c r="C7" s="76"/>
      <c r="D7" s="76"/>
      <c r="E7" s="76"/>
      <c r="F7" s="76"/>
      <c r="G7" s="76"/>
      <c r="H7" s="76"/>
    </row>
    <row r="8" spans="1:10" ht="45" customHeight="1" x14ac:dyDescent="0.25">
      <c r="A8" s="2" t="s">
        <v>0</v>
      </c>
      <c r="B8" s="2" t="s">
        <v>1</v>
      </c>
      <c r="C8" s="3" t="s">
        <v>344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360</v>
      </c>
    </row>
    <row r="10" spans="1:10" x14ac:dyDescent="0.25">
      <c r="A10" s="40" t="s">
        <v>8</v>
      </c>
    </row>
    <row r="11" spans="1:10" x14ac:dyDescent="0.25">
      <c r="A11" s="32" t="s">
        <v>38</v>
      </c>
      <c r="B11" s="33"/>
      <c r="C11" s="33"/>
      <c r="D11" s="33"/>
      <c r="E11" s="33"/>
      <c r="F11" s="33"/>
      <c r="G11" s="33"/>
      <c r="H11" s="33"/>
    </row>
    <row r="12" spans="1:10" ht="27.75" customHeight="1" x14ac:dyDescent="0.25">
      <c r="A12" s="52" t="s">
        <v>150</v>
      </c>
      <c r="B12" s="9" t="s">
        <v>39</v>
      </c>
      <c r="C12" s="8">
        <v>180</v>
      </c>
      <c r="D12" s="8">
        <v>43</v>
      </c>
      <c r="E12" s="8">
        <v>39</v>
      </c>
      <c r="F12" s="8">
        <v>39</v>
      </c>
      <c r="G12" s="8"/>
      <c r="H12" s="8">
        <f>SUM(D12:G12)</f>
        <v>121</v>
      </c>
      <c r="I12">
        <f>IF(C12="","",IFERROR(H12/C12,0))</f>
        <v>0.67222222222222228</v>
      </c>
      <c r="J12" s="31"/>
    </row>
    <row r="13" spans="1:10" x14ac:dyDescent="0.25">
      <c r="A13" s="52" t="s">
        <v>151</v>
      </c>
      <c r="B13" s="9" t="s">
        <v>154</v>
      </c>
      <c r="C13" s="8">
        <v>1155</v>
      </c>
      <c r="D13" s="8">
        <v>372</v>
      </c>
      <c r="E13" s="8">
        <v>337</v>
      </c>
      <c r="F13" s="8">
        <v>282</v>
      </c>
      <c r="G13" s="8"/>
      <c r="H13" s="8">
        <f>SUM(D13:G13)</f>
        <v>991</v>
      </c>
      <c r="I13" s="73">
        <f t="shared" ref="I13:I120" si="0">IF(C13="","",IFERROR(H13/C13,0))</f>
        <v>0.858008658008658</v>
      </c>
    </row>
    <row r="14" spans="1:10" x14ac:dyDescent="0.25">
      <c r="A14" s="52" t="s">
        <v>152</v>
      </c>
      <c r="B14" s="10" t="s">
        <v>155</v>
      </c>
      <c r="C14" s="8">
        <v>24</v>
      </c>
      <c r="D14" s="8">
        <v>6</v>
      </c>
      <c r="E14" s="8">
        <v>7</v>
      </c>
      <c r="F14" s="8">
        <v>9</v>
      </c>
      <c r="G14" s="8"/>
      <c r="H14" s="8">
        <f>SUM(D14:G14)</f>
        <v>22</v>
      </c>
      <c r="I14">
        <f t="shared" si="0"/>
        <v>0.91666666666666663</v>
      </c>
    </row>
    <row r="15" spans="1:10" ht="29.25" customHeight="1" x14ac:dyDescent="0.25">
      <c r="A15" s="52" t="s">
        <v>153</v>
      </c>
      <c r="B15" s="10" t="s">
        <v>156</v>
      </c>
      <c r="C15" s="8">
        <v>30</v>
      </c>
      <c r="D15" s="8">
        <v>9</v>
      </c>
      <c r="E15" s="8">
        <v>7</v>
      </c>
      <c r="F15" s="8">
        <v>11</v>
      </c>
      <c r="G15" s="8"/>
      <c r="H15" s="8">
        <f>SUM(D15:G15)</f>
        <v>27</v>
      </c>
      <c r="I15">
        <f t="shared" si="0"/>
        <v>0.9</v>
      </c>
    </row>
    <row r="16" spans="1:10" x14ac:dyDescent="0.25">
      <c r="I16" t="str">
        <f t="shared" si="0"/>
        <v/>
      </c>
    </row>
    <row r="17" spans="1:10" x14ac:dyDescent="0.25">
      <c r="A17" s="32" t="s">
        <v>40</v>
      </c>
      <c r="B17" s="33"/>
      <c r="C17" s="33"/>
      <c r="D17" s="33"/>
      <c r="E17" s="33"/>
      <c r="F17" s="33"/>
      <c r="G17" s="33"/>
      <c r="H17" s="33"/>
      <c r="I17" t="str">
        <f t="shared" si="0"/>
        <v/>
      </c>
    </row>
    <row r="18" spans="1:10" ht="30" x14ac:dyDescent="0.25">
      <c r="A18" s="52" t="s">
        <v>157</v>
      </c>
      <c r="B18" s="9" t="s">
        <v>39</v>
      </c>
      <c r="C18" s="8">
        <v>507</v>
      </c>
      <c r="D18" s="8">
        <v>140</v>
      </c>
      <c r="E18" s="8">
        <v>167</v>
      </c>
      <c r="F18" s="8">
        <v>121</v>
      </c>
      <c r="G18" s="8"/>
      <c r="H18" s="8">
        <f>SUM(D18:G18)</f>
        <v>428</v>
      </c>
      <c r="I18" s="73">
        <f t="shared" si="0"/>
        <v>0.84418145956607493</v>
      </c>
      <c r="J18" s="31"/>
    </row>
    <row r="19" spans="1:10" x14ac:dyDescent="0.25">
      <c r="A19" s="52" t="s">
        <v>158</v>
      </c>
      <c r="B19" s="9" t="s">
        <v>154</v>
      </c>
      <c r="C19" s="8">
        <v>1650</v>
      </c>
      <c r="D19" s="8">
        <v>480</v>
      </c>
      <c r="E19" s="8">
        <v>454</v>
      </c>
      <c r="F19" s="8">
        <v>438</v>
      </c>
      <c r="G19" s="8"/>
      <c r="H19" s="8">
        <f>SUM(D19:G19)</f>
        <v>1372</v>
      </c>
      <c r="I19" s="73">
        <f t="shared" si="0"/>
        <v>0.83151515151515154</v>
      </c>
    </row>
    <row r="20" spans="1:10" x14ac:dyDescent="0.25">
      <c r="I20" t="str">
        <f t="shared" si="0"/>
        <v/>
      </c>
    </row>
    <row r="21" spans="1:10" x14ac:dyDescent="0.25">
      <c r="A21" s="32" t="s">
        <v>41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10" ht="27.75" customHeight="1" x14ac:dyDescent="0.25">
      <c r="A22" s="52" t="s">
        <v>159</v>
      </c>
      <c r="B22" s="9" t="s">
        <v>39</v>
      </c>
      <c r="C22" s="8">
        <v>200</v>
      </c>
      <c r="D22" s="8">
        <v>50</v>
      </c>
      <c r="E22" s="8">
        <v>45</v>
      </c>
      <c r="F22" s="8">
        <v>53</v>
      </c>
      <c r="G22" s="8"/>
      <c r="H22" s="8">
        <f>SUM(D22:G22)</f>
        <v>148</v>
      </c>
      <c r="I22" s="73">
        <f t="shared" si="0"/>
        <v>0.74</v>
      </c>
      <c r="J22" s="31"/>
    </row>
    <row r="23" spans="1:10" ht="15.75" customHeight="1" x14ac:dyDescent="0.25">
      <c r="A23" s="52" t="s">
        <v>160</v>
      </c>
      <c r="B23" s="9" t="s">
        <v>154</v>
      </c>
      <c r="C23" s="8">
        <v>715</v>
      </c>
      <c r="D23" s="8">
        <v>190</v>
      </c>
      <c r="E23" s="8">
        <v>244</v>
      </c>
      <c r="F23" s="8">
        <v>205</v>
      </c>
      <c r="G23" s="8"/>
      <c r="H23" s="7">
        <f>SUM(D23:G23)</f>
        <v>639</v>
      </c>
      <c r="I23" s="73">
        <f t="shared" si="0"/>
        <v>0.89370629370629373</v>
      </c>
    </row>
    <row r="24" spans="1:10" x14ac:dyDescent="0.25">
      <c r="I24" t="str">
        <f t="shared" si="0"/>
        <v/>
      </c>
    </row>
    <row r="25" spans="1:10" x14ac:dyDescent="0.25">
      <c r="A25" s="32" t="s">
        <v>276</v>
      </c>
      <c r="B25" s="33"/>
      <c r="C25" s="33"/>
      <c r="D25" s="33"/>
      <c r="E25" s="33"/>
      <c r="F25" s="33"/>
      <c r="G25" s="33"/>
      <c r="H25" s="33"/>
      <c r="I25" t="str">
        <f t="shared" si="0"/>
        <v/>
      </c>
    </row>
    <row r="26" spans="1:10" x14ac:dyDescent="0.25">
      <c r="A26" s="52" t="s">
        <v>161</v>
      </c>
      <c r="B26" s="1" t="s">
        <v>162</v>
      </c>
      <c r="C26" s="8">
        <v>12082</v>
      </c>
      <c r="D26" s="8">
        <v>3232</v>
      </c>
      <c r="E26" s="8">
        <v>3116</v>
      </c>
      <c r="F26" s="8">
        <v>3186</v>
      </c>
      <c r="G26" s="8"/>
      <c r="H26" s="8">
        <f>SUM(D26:G26)</f>
        <v>9534</v>
      </c>
      <c r="I26">
        <f t="shared" si="0"/>
        <v>0.78910776361529544</v>
      </c>
    </row>
    <row r="27" spans="1:10" x14ac:dyDescent="0.25">
      <c r="A27" s="47"/>
      <c r="B27" s="48"/>
      <c r="C27" s="13"/>
      <c r="D27" s="13"/>
      <c r="E27" s="13"/>
      <c r="F27" s="13"/>
      <c r="G27" s="13"/>
      <c r="H27" s="13"/>
      <c r="I27" t="str">
        <f t="shared" si="0"/>
        <v/>
      </c>
    </row>
    <row r="28" spans="1:10" x14ac:dyDescent="0.25">
      <c r="A28" s="32" t="s">
        <v>135</v>
      </c>
      <c r="B28" s="33"/>
      <c r="C28" s="33"/>
      <c r="D28" s="33"/>
      <c r="E28" s="33"/>
      <c r="F28" s="33"/>
      <c r="G28" s="33"/>
      <c r="H28" s="33"/>
      <c r="I28" t="str">
        <f t="shared" si="0"/>
        <v/>
      </c>
    </row>
    <row r="29" spans="1:10" x14ac:dyDescent="0.25">
      <c r="A29" s="52" t="s">
        <v>161</v>
      </c>
      <c r="B29" s="1" t="s">
        <v>162</v>
      </c>
      <c r="C29" s="8">
        <v>26504</v>
      </c>
      <c r="D29" s="8">
        <v>6874</v>
      </c>
      <c r="E29" s="8">
        <v>7566</v>
      </c>
      <c r="F29" s="8">
        <v>7382</v>
      </c>
      <c r="G29" s="8"/>
      <c r="H29" s="8">
        <f t="shared" ref="H29" si="1">SUM(D29:G29)</f>
        <v>21822</v>
      </c>
      <c r="I29">
        <f t="shared" si="0"/>
        <v>0.82334741925747057</v>
      </c>
    </row>
    <row r="30" spans="1:10" x14ac:dyDescent="0.25">
      <c r="A30" s="47"/>
      <c r="B30" s="48"/>
      <c r="C30" s="13"/>
      <c r="D30" s="13"/>
      <c r="E30" s="13"/>
      <c r="F30" s="13"/>
      <c r="G30" s="13"/>
      <c r="H30" s="13"/>
      <c r="I30" t="str">
        <f t="shared" si="0"/>
        <v/>
      </c>
    </row>
    <row r="31" spans="1:10" x14ac:dyDescent="0.25">
      <c r="A31" s="45" t="s">
        <v>141</v>
      </c>
      <c r="B31" s="46"/>
      <c r="C31" s="44"/>
      <c r="D31" s="44"/>
      <c r="E31" s="44"/>
      <c r="F31" s="44"/>
      <c r="G31" s="44"/>
      <c r="H31" s="44"/>
      <c r="I31" t="str">
        <f t="shared" si="0"/>
        <v/>
      </c>
    </row>
    <row r="32" spans="1:10" x14ac:dyDescent="0.25">
      <c r="A32" s="52" t="s">
        <v>161</v>
      </c>
      <c r="B32" s="1" t="s">
        <v>162</v>
      </c>
      <c r="C32" s="8">
        <v>11254</v>
      </c>
      <c r="D32" s="8">
        <v>2786</v>
      </c>
      <c r="E32" s="8">
        <v>3620</v>
      </c>
      <c r="F32" s="8">
        <v>3690</v>
      </c>
      <c r="G32" s="8"/>
      <c r="H32" s="8">
        <f t="shared" ref="H32" si="2">SUM(D32:G32)</f>
        <v>10096</v>
      </c>
      <c r="I32" s="73">
        <f t="shared" si="0"/>
        <v>0.89710325217700371</v>
      </c>
    </row>
    <row r="33" spans="1:9" x14ac:dyDescent="0.25">
      <c r="A33" s="47"/>
      <c r="B33" s="48"/>
      <c r="C33" s="13"/>
      <c r="D33" s="13"/>
      <c r="E33" s="13"/>
      <c r="F33" s="13"/>
      <c r="G33" s="13"/>
      <c r="H33" s="13"/>
      <c r="I33" t="str">
        <f t="shared" si="0"/>
        <v/>
      </c>
    </row>
    <row r="34" spans="1:9" x14ac:dyDescent="0.25">
      <c r="A34" s="45" t="s">
        <v>144</v>
      </c>
      <c r="B34" s="46"/>
      <c r="C34" s="44"/>
      <c r="D34" s="44"/>
      <c r="E34" s="44"/>
      <c r="F34" s="44"/>
      <c r="G34" s="44"/>
      <c r="H34" s="44"/>
      <c r="I34" t="str">
        <f t="shared" si="0"/>
        <v/>
      </c>
    </row>
    <row r="35" spans="1:9" x14ac:dyDescent="0.25">
      <c r="A35" s="52" t="s">
        <v>161</v>
      </c>
      <c r="B35" s="1" t="s">
        <v>162</v>
      </c>
      <c r="C35" s="8">
        <v>4904</v>
      </c>
      <c r="D35" s="8">
        <v>1441</v>
      </c>
      <c r="E35" s="8">
        <v>1659</v>
      </c>
      <c r="F35" s="8">
        <v>1602</v>
      </c>
      <c r="G35" s="8"/>
      <c r="H35" s="8">
        <f t="shared" ref="H35" si="3">SUM(D35:G35)</f>
        <v>4702</v>
      </c>
      <c r="I35">
        <f t="shared" si="0"/>
        <v>0.95880913539967372</v>
      </c>
    </row>
    <row r="36" spans="1:9" x14ac:dyDescent="0.25">
      <c r="A36" s="47"/>
      <c r="B36" s="48"/>
      <c r="C36" s="13"/>
      <c r="D36" s="13"/>
      <c r="E36" s="13"/>
      <c r="F36" s="13"/>
      <c r="G36" s="13"/>
      <c r="H36" s="13"/>
      <c r="I36" t="str">
        <f t="shared" si="0"/>
        <v/>
      </c>
    </row>
    <row r="37" spans="1:9" x14ac:dyDescent="0.25">
      <c r="A37" s="45" t="s">
        <v>138</v>
      </c>
      <c r="B37" s="46"/>
      <c r="C37" s="44"/>
      <c r="D37" s="44"/>
      <c r="E37" s="44"/>
      <c r="F37" s="44"/>
      <c r="G37" s="44"/>
      <c r="H37" s="44"/>
      <c r="I37" t="str">
        <f t="shared" si="0"/>
        <v/>
      </c>
    </row>
    <row r="38" spans="1:9" x14ac:dyDescent="0.25">
      <c r="A38" s="52" t="s">
        <v>161</v>
      </c>
      <c r="B38" s="1" t="s">
        <v>162</v>
      </c>
      <c r="C38" s="8">
        <v>4054</v>
      </c>
      <c r="D38" s="8">
        <v>1004</v>
      </c>
      <c r="E38" s="8">
        <v>1214</v>
      </c>
      <c r="F38" s="8">
        <v>1194</v>
      </c>
      <c r="G38" s="8"/>
      <c r="H38" s="8">
        <f t="shared" ref="H38" si="4">SUM(D38:G38)</f>
        <v>3412</v>
      </c>
      <c r="I38" s="73">
        <f t="shared" si="0"/>
        <v>0.84163788850518007</v>
      </c>
    </row>
    <row r="39" spans="1:9" x14ac:dyDescent="0.25">
      <c r="A39" s="68"/>
      <c r="B39" s="12"/>
      <c r="C39" s="13"/>
      <c r="D39" s="13"/>
      <c r="E39" s="13"/>
      <c r="F39" s="13"/>
      <c r="G39" s="13"/>
      <c r="H39" s="13"/>
      <c r="I39" t="str">
        <f t="shared" si="0"/>
        <v/>
      </c>
    </row>
    <row r="40" spans="1:9" x14ac:dyDescent="0.25">
      <c r="A40" s="45" t="s">
        <v>304</v>
      </c>
      <c r="B40" s="46"/>
      <c r="C40" s="44"/>
      <c r="D40" s="44"/>
      <c r="E40" s="44"/>
      <c r="F40" s="44"/>
      <c r="G40" s="44"/>
      <c r="H40" s="44"/>
      <c r="I40" t="str">
        <f t="shared" si="0"/>
        <v/>
      </c>
    </row>
    <row r="41" spans="1:9" x14ac:dyDescent="0.25">
      <c r="A41" s="52" t="s">
        <v>161</v>
      </c>
      <c r="B41" s="1" t="s">
        <v>162</v>
      </c>
      <c r="C41" s="8">
        <v>21716</v>
      </c>
      <c r="D41" s="8">
        <v>6286</v>
      </c>
      <c r="E41" s="8">
        <v>7197</v>
      </c>
      <c r="F41" s="8">
        <v>12681</v>
      </c>
      <c r="G41" s="8"/>
      <c r="H41" s="8">
        <f t="shared" ref="H41" si="5">SUM(D41:G41)</f>
        <v>26164</v>
      </c>
      <c r="I41">
        <f t="shared" si="0"/>
        <v>1.2048259347946215</v>
      </c>
    </row>
    <row r="42" spans="1:9" x14ac:dyDescent="0.25">
      <c r="A42" s="47"/>
      <c r="B42" s="48"/>
      <c r="C42" s="13"/>
      <c r="D42" s="13"/>
      <c r="E42" s="13"/>
      <c r="F42" s="13"/>
      <c r="G42" s="13"/>
      <c r="H42" s="13"/>
      <c r="I42" t="str">
        <f t="shared" si="0"/>
        <v/>
      </c>
    </row>
    <row r="43" spans="1:9" x14ac:dyDescent="0.25">
      <c r="A43" s="32" t="s">
        <v>51</v>
      </c>
      <c r="B43" s="33"/>
      <c r="C43" s="33"/>
      <c r="D43" s="33"/>
      <c r="E43" s="33"/>
      <c r="F43" s="33"/>
      <c r="G43" s="33"/>
      <c r="H43" s="33"/>
      <c r="I43" t="str">
        <f t="shared" si="0"/>
        <v/>
      </c>
    </row>
    <row r="44" spans="1:9" ht="24.75" customHeight="1" x14ac:dyDescent="0.25">
      <c r="A44" s="52" t="s">
        <v>165</v>
      </c>
      <c r="B44" s="53" t="s">
        <v>163</v>
      </c>
      <c r="C44" s="8">
        <v>16144</v>
      </c>
      <c r="D44" s="8">
        <v>7450</v>
      </c>
      <c r="E44" s="8">
        <v>3633</v>
      </c>
      <c r="F44" s="8">
        <v>3774</v>
      </c>
      <c r="G44" s="8"/>
      <c r="H44" s="8">
        <f>SUM(D44:G44)</f>
        <v>14857</v>
      </c>
      <c r="I44">
        <f t="shared" si="0"/>
        <v>0.92027998017839441</v>
      </c>
    </row>
    <row r="45" spans="1:9" x14ac:dyDescent="0.25">
      <c r="I45" t="str">
        <f t="shared" si="0"/>
        <v/>
      </c>
    </row>
    <row r="46" spans="1:9" x14ac:dyDescent="0.25">
      <c r="A46" s="32" t="s">
        <v>52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52" t="s">
        <v>164</v>
      </c>
      <c r="B47" s="1" t="s">
        <v>162</v>
      </c>
      <c r="C47" s="8">
        <v>992</v>
      </c>
      <c r="D47" s="8">
        <v>296</v>
      </c>
      <c r="E47" s="8">
        <v>355</v>
      </c>
      <c r="F47" s="8">
        <v>304</v>
      </c>
      <c r="G47" s="8"/>
      <c r="H47" s="8">
        <f>SUM(D47:G47)</f>
        <v>955</v>
      </c>
      <c r="I47">
        <f t="shared" si="0"/>
        <v>0.96270161290322576</v>
      </c>
    </row>
    <row r="48" spans="1:9" ht="23.25" x14ac:dyDescent="0.25">
      <c r="A48" s="52" t="s">
        <v>166</v>
      </c>
      <c r="B48" s="53" t="s">
        <v>163</v>
      </c>
      <c r="C48" s="8">
        <v>12970</v>
      </c>
      <c r="D48" s="8">
        <v>3405</v>
      </c>
      <c r="E48" s="8">
        <v>4460</v>
      </c>
      <c r="F48" s="8">
        <v>3649</v>
      </c>
      <c r="G48" s="8"/>
      <c r="H48" s="8">
        <f>SUM(D48:G48)</f>
        <v>11514</v>
      </c>
      <c r="I48" s="73">
        <f t="shared" si="0"/>
        <v>0.88774094063222819</v>
      </c>
    </row>
    <row r="49" spans="1:9" x14ac:dyDescent="0.25">
      <c r="I49" t="str">
        <f t="shared" si="0"/>
        <v/>
      </c>
    </row>
    <row r="50" spans="1:9" x14ac:dyDescent="0.25">
      <c r="A50" s="32" t="s">
        <v>53</v>
      </c>
      <c r="B50" s="33"/>
      <c r="C50" s="33"/>
      <c r="D50" s="33"/>
      <c r="E50" s="33"/>
      <c r="F50" s="33"/>
      <c r="G50" s="33"/>
      <c r="H50" s="33"/>
      <c r="I50" t="str">
        <f t="shared" si="0"/>
        <v/>
      </c>
    </row>
    <row r="51" spans="1:9" x14ac:dyDescent="0.25">
      <c r="A51" s="52" t="s">
        <v>164</v>
      </c>
      <c r="B51" s="1" t="s">
        <v>162</v>
      </c>
      <c r="C51" s="8">
        <v>560</v>
      </c>
      <c r="D51" s="8">
        <v>140</v>
      </c>
      <c r="E51" s="8">
        <v>141</v>
      </c>
      <c r="F51" s="8">
        <v>139</v>
      </c>
      <c r="G51" s="8"/>
      <c r="H51" s="8">
        <f>SUM(D51:G51)</f>
        <v>420</v>
      </c>
      <c r="I51">
        <f t="shared" si="0"/>
        <v>0.75</v>
      </c>
    </row>
    <row r="52" spans="1:9" ht="23.25" x14ac:dyDescent="0.25">
      <c r="A52" s="52" t="s">
        <v>166</v>
      </c>
      <c r="B52" s="53" t="s">
        <v>163</v>
      </c>
      <c r="C52" s="8">
        <v>2508</v>
      </c>
      <c r="D52" s="8">
        <v>629</v>
      </c>
      <c r="E52" s="8">
        <v>620</v>
      </c>
      <c r="F52" s="8">
        <v>634</v>
      </c>
      <c r="G52" s="8"/>
      <c r="H52" s="8">
        <f>SUM(D52:G52)</f>
        <v>1883</v>
      </c>
      <c r="I52">
        <f t="shared" si="0"/>
        <v>0.75079744816586924</v>
      </c>
    </row>
    <row r="53" spans="1:9" x14ac:dyDescent="0.25">
      <c r="A53" s="68"/>
      <c r="B53" s="70"/>
      <c r="C53" s="13"/>
      <c r="D53" s="13"/>
      <c r="E53" s="13"/>
      <c r="F53" s="13"/>
      <c r="G53" s="13"/>
      <c r="H53" s="13"/>
      <c r="I53" t="str">
        <f t="shared" si="0"/>
        <v/>
      </c>
    </row>
    <row r="54" spans="1:9" x14ac:dyDescent="0.25">
      <c r="A54" s="32" t="s">
        <v>289</v>
      </c>
      <c r="B54" s="33"/>
      <c r="C54" s="33"/>
      <c r="D54" s="33"/>
      <c r="E54" s="33"/>
      <c r="F54" s="33"/>
      <c r="G54" s="33"/>
      <c r="H54" s="33"/>
      <c r="I54" t="str">
        <f t="shared" si="0"/>
        <v/>
      </c>
    </row>
    <row r="55" spans="1:9" ht="26.25" x14ac:dyDescent="0.25">
      <c r="A55" s="72" t="s">
        <v>329</v>
      </c>
      <c r="B55" s="58" t="s">
        <v>294</v>
      </c>
      <c r="C55" s="8">
        <v>3165</v>
      </c>
      <c r="D55" s="8">
        <v>826</v>
      </c>
      <c r="E55" s="8">
        <v>858</v>
      </c>
      <c r="F55" s="8">
        <v>931</v>
      </c>
      <c r="G55" s="8"/>
      <c r="H55" s="8">
        <f>SUM(D55:G55)</f>
        <v>2615</v>
      </c>
      <c r="I55">
        <f t="shared" si="0"/>
        <v>0.82622432859399686</v>
      </c>
    </row>
    <row r="56" spans="1:9" x14ac:dyDescent="0.25">
      <c r="A56" s="68"/>
      <c r="B56" s="70"/>
      <c r="C56" s="13"/>
      <c r="D56" s="13"/>
      <c r="E56" s="13"/>
      <c r="F56" s="13"/>
      <c r="G56" s="13"/>
      <c r="H56" s="13"/>
      <c r="I56" t="str">
        <f t="shared" si="0"/>
        <v/>
      </c>
    </row>
    <row r="57" spans="1:9" x14ac:dyDescent="0.25">
      <c r="A57" s="32" t="s">
        <v>357</v>
      </c>
      <c r="B57" s="33"/>
      <c r="C57" s="33"/>
      <c r="D57" s="33"/>
      <c r="E57" s="33"/>
      <c r="F57" s="33"/>
      <c r="G57" s="33"/>
      <c r="H57" s="33"/>
      <c r="I57" t="str">
        <f t="shared" si="0"/>
        <v/>
      </c>
    </row>
    <row r="58" spans="1:9" ht="26.25" x14ac:dyDescent="0.25">
      <c r="A58" s="72" t="s">
        <v>329</v>
      </c>
      <c r="B58" s="58" t="s">
        <v>294</v>
      </c>
      <c r="C58" s="8">
        <v>242</v>
      </c>
      <c r="D58" s="8"/>
      <c r="E58" s="8"/>
      <c r="F58" s="8">
        <v>0</v>
      </c>
      <c r="G58" s="8"/>
      <c r="H58" s="8">
        <f>SUM(D58:G58)</f>
        <v>0</v>
      </c>
      <c r="I58">
        <f t="shared" si="0"/>
        <v>0</v>
      </c>
    </row>
    <row r="59" spans="1:9" x14ac:dyDescent="0.25">
      <c r="A59" s="69"/>
      <c r="B59" s="71"/>
      <c r="C59" s="13"/>
      <c r="D59" s="13"/>
      <c r="E59" s="13"/>
      <c r="F59" s="13"/>
      <c r="G59" s="13"/>
      <c r="H59" s="13"/>
    </row>
    <row r="60" spans="1:9" x14ac:dyDescent="0.25">
      <c r="A60" s="32" t="s">
        <v>290</v>
      </c>
      <c r="B60" s="33"/>
      <c r="C60" s="33"/>
      <c r="D60" s="33"/>
      <c r="E60" s="33"/>
      <c r="F60" s="33"/>
      <c r="G60" s="33"/>
      <c r="H60" s="33"/>
      <c r="I60" t="str">
        <f t="shared" ref="I60:I61" si="6">IF(C60="","",IFERROR(H60/C60,0))</f>
        <v/>
      </c>
    </row>
    <row r="61" spans="1:9" ht="26.25" x14ac:dyDescent="0.25">
      <c r="A61" s="72" t="s">
        <v>329</v>
      </c>
      <c r="B61" s="58" t="s">
        <v>294</v>
      </c>
      <c r="C61" s="8">
        <v>483</v>
      </c>
      <c r="D61" s="8">
        <v>106</v>
      </c>
      <c r="E61" s="8">
        <v>147</v>
      </c>
      <c r="F61" s="8">
        <v>137</v>
      </c>
      <c r="G61" s="8"/>
      <c r="H61" s="8">
        <f>SUM(D61:G61)</f>
        <v>390</v>
      </c>
      <c r="I61">
        <f t="shared" si="6"/>
        <v>0.80745341614906829</v>
      </c>
    </row>
    <row r="62" spans="1:9" x14ac:dyDescent="0.25">
      <c r="A62" s="69"/>
      <c r="B62" s="71"/>
      <c r="C62" s="13"/>
      <c r="D62" s="13"/>
      <c r="E62" s="13"/>
      <c r="F62" s="13"/>
      <c r="G62" s="13"/>
      <c r="H62" s="13"/>
    </row>
    <row r="63" spans="1:9" x14ac:dyDescent="0.25">
      <c r="A63" s="32" t="s">
        <v>317</v>
      </c>
      <c r="B63" s="33"/>
      <c r="C63" s="33"/>
      <c r="D63" s="33"/>
      <c r="E63" s="33"/>
      <c r="F63" s="33"/>
      <c r="G63" s="33"/>
      <c r="H63" s="33"/>
    </row>
    <row r="64" spans="1:9" x14ac:dyDescent="0.25">
      <c r="A64" s="52" t="s">
        <v>324</v>
      </c>
      <c r="B64" s="9" t="s">
        <v>318</v>
      </c>
      <c r="C64" s="8">
        <v>2770</v>
      </c>
      <c r="D64" s="8">
        <v>680</v>
      </c>
      <c r="E64" s="8">
        <v>834</v>
      </c>
      <c r="F64" s="8">
        <v>800</v>
      </c>
      <c r="G64" s="8"/>
      <c r="H64" s="8">
        <f>SUM(D64:G64)</f>
        <v>2314</v>
      </c>
      <c r="I64" s="73">
        <f t="shared" si="0"/>
        <v>0.83537906137184115</v>
      </c>
    </row>
    <row r="65" spans="1:9" ht="30" x14ac:dyDescent="0.25">
      <c r="A65" s="52" t="s">
        <v>325</v>
      </c>
      <c r="B65" s="9" t="s">
        <v>319</v>
      </c>
      <c r="C65" s="8">
        <v>3600</v>
      </c>
      <c r="D65" s="8">
        <v>889</v>
      </c>
      <c r="E65" s="8">
        <v>874</v>
      </c>
      <c r="F65" s="8">
        <v>900</v>
      </c>
      <c r="G65" s="8"/>
      <c r="H65" s="8">
        <f t="shared" ref="H65:H68" si="7">SUM(D65:G65)</f>
        <v>2663</v>
      </c>
      <c r="I65">
        <f t="shared" si="0"/>
        <v>0.73972222222222217</v>
      </c>
    </row>
    <row r="66" spans="1:9" ht="30" x14ac:dyDescent="0.25">
      <c r="A66" s="52" t="s">
        <v>326</v>
      </c>
      <c r="B66" s="9" t="s">
        <v>319</v>
      </c>
      <c r="C66" s="8">
        <v>184</v>
      </c>
      <c r="D66" s="8">
        <v>31</v>
      </c>
      <c r="E66" s="8">
        <v>55</v>
      </c>
      <c r="F66" s="8">
        <v>48</v>
      </c>
      <c r="G66" s="8"/>
      <c r="H66" s="8">
        <f t="shared" si="7"/>
        <v>134</v>
      </c>
      <c r="I66">
        <f t="shared" si="0"/>
        <v>0.72826086956521741</v>
      </c>
    </row>
    <row r="67" spans="1:9" x14ac:dyDescent="0.25">
      <c r="A67" s="52" t="s">
        <v>327</v>
      </c>
      <c r="B67" s="10" t="s">
        <v>320</v>
      </c>
      <c r="C67" s="8">
        <v>7212</v>
      </c>
      <c r="D67" s="8">
        <v>1361</v>
      </c>
      <c r="E67" s="8">
        <v>1880</v>
      </c>
      <c r="F67" s="8">
        <v>2298</v>
      </c>
      <c r="G67" s="8"/>
      <c r="H67" s="8">
        <f t="shared" si="7"/>
        <v>5539</v>
      </c>
      <c r="I67">
        <f t="shared" si="0"/>
        <v>0.76802551303383249</v>
      </c>
    </row>
    <row r="68" spans="1:9" ht="30" x14ac:dyDescent="0.25">
      <c r="A68" s="52" t="s">
        <v>328</v>
      </c>
      <c r="B68" s="10" t="s">
        <v>321</v>
      </c>
      <c r="C68" s="8">
        <v>14232</v>
      </c>
      <c r="D68" s="8">
        <v>3521</v>
      </c>
      <c r="E68" s="8">
        <v>3082</v>
      </c>
      <c r="F68" s="8">
        <v>3340</v>
      </c>
      <c r="G68" s="8"/>
      <c r="H68" s="8">
        <f t="shared" si="7"/>
        <v>9943</v>
      </c>
      <c r="I68">
        <f t="shared" si="0"/>
        <v>0.69863687464867907</v>
      </c>
    </row>
    <row r="69" spans="1:9" x14ac:dyDescent="0.25">
      <c r="A69" s="69"/>
      <c r="B69" s="71"/>
      <c r="C69" s="13"/>
      <c r="D69" s="13"/>
      <c r="E69" s="13"/>
      <c r="F69" s="13"/>
      <c r="G69" s="13"/>
      <c r="H69" s="13"/>
    </row>
    <row r="70" spans="1:9" x14ac:dyDescent="0.25">
      <c r="A70" s="32" t="s">
        <v>322</v>
      </c>
      <c r="B70" s="33"/>
      <c r="C70" s="33"/>
      <c r="D70" s="33"/>
      <c r="E70" s="33"/>
      <c r="F70" s="33"/>
      <c r="G70" s="33"/>
      <c r="H70" s="33"/>
    </row>
    <row r="71" spans="1:9" x14ac:dyDescent="0.25">
      <c r="A71" s="52" t="s">
        <v>324</v>
      </c>
      <c r="B71" s="9" t="s">
        <v>318</v>
      </c>
      <c r="C71" s="8">
        <v>2850</v>
      </c>
      <c r="D71" s="8">
        <v>889</v>
      </c>
      <c r="E71" s="8">
        <v>912</v>
      </c>
      <c r="F71" s="8">
        <v>953</v>
      </c>
      <c r="G71" s="8"/>
      <c r="H71" s="8">
        <f t="shared" ref="H71:H75" si="8">SUM(D71:G71)</f>
        <v>2754</v>
      </c>
      <c r="I71" s="73">
        <f t="shared" si="0"/>
        <v>0.96631578947368424</v>
      </c>
    </row>
    <row r="72" spans="1:9" ht="30" x14ac:dyDescent="0.25">
      <c r="A72" s="52" t="s">
        <v>325</v>
      </c>
      <c r="B72" s="9" t="s">
        <v>319</v>
      </c>
      <c r="C72" s="8">
        <v>3390</v>
      </c>
      <c r="D72" s="8">
        <v>716</v>
      </c>
      <c r="E72" s="8">
        <v>836</v>
      </c>
      <c r="F72" s="8">
        <v>904</v>
      </c>
      <c r="G72" s="8"/>
      <c r="H72" s="8">
        <f t="shared" si="8"/>
        <v>2456</v>
      </c>
      <c r="I72">
        <f t="shared" si="0"/>
        <v>0.72448377581120948</v>
      </c>
    </row>
    <row r="73" spans="1:9" ht="30" x14ac:dyDescent="0.25">
      <c r="A73" s="52" t="s">
        <v>326</v>
      </c>
      <c r="B73" s="9" t="s">
        <v>319</v>
      </c>
      <c r="C73" s="8">
        <v>111</v>
      </c>
      <c r="D73" s="8">
        <v>18</v>
      </c>
      <c r="E73" s="8">
        <v>30</v>
      </c>
      <c r="F73" s="8">
        <v>29</v>
      </c>
      <c r="G73" s="8"/>
      <c r="H73" s="8">
        <f t="shared" si="8"/>
        <v>77</v>
      </c>
      <c r="I73">
        <f t="shared" si="0"/>
        <v>0.69369369369369371</v>
      </c>
    </row>
    <row r="74" spans="1:9" x14ac:dyDescent="0.25">
      <c r="A74" s="52" t="s">
        <v>327</v>
      </c>
      <c r="B74" s="10" t="s">
        <v>320</v>
      </c>
      <c r="C74" s="8">
        <v>6800</v>
      </c>
      <c r="D74" s="8">
        <v>1352</v>
      </c>
      <c r="E74" s="8">
        <v>1575</v>
      </c>
      <c r="F74" s="8">
        <v>1578</v>
      </c>
      <c r="G74" s="8"/>
      <c r="H74" s="8">
        <f t="shared" si="8"/>
        <v>4505</v>
      </c>
      <c r="I74">
        <f t="shared" si="0"/>
        <v>0.66249999999999998</v>
      </c>
    </row>
    <row r="75" spans="1:9" ht="30" x14ac:dyDescent="0.25">
      <c r="A75" s="52" t="s">
        <v>338</v>
      </c>
      <c r="B75" s="10" t="s">
        <v>321</v>
      </c>
      <c r="C75" s="8">
        <v>15785</v>
      </c>
      <c r="D75" s="8">
        <v>3314</v>
      </c>
      <c r="E75" s="8">
        <v>3583</v>
      </c>
      <c r="F75" s="8">
        <v>4898</v>
      </c>
      <c r="G75" s="8"/>
      <c r="H75" s="8">
        <f t="shared" si="8"/>
        <v>11795</v>
      </c>
      <c r="I75">
        <f t="shared" si="0"/>
        <v>0.74722838137472281</v>
      </c>
    </row>
    <row r="76" spans="1:9" x14ac:dyDescent="0.25">
      <c r="A76" s="69"/>
      <c r="B76" s="71"/>
      <c r="C76" s="13"/>
      <c r="D76" s="13"/>
      <c r="E76" s="13"/>
      <c r="F76" s="13"/>
      <c r="G76" s="13"/>
      <c r="H76" s="13"/>
    </row>
    <row r="77" spans="1:9" x14ac:dyDescent="0.25">
      <c r="A77" s="32" t="s">
        <v>323</v>
      </c>
      <c r="B77" s="33"/>
      <c r="C77" s="33"/>
      <c r="D77" s="33"/>
      <c r="E77" s="33"/>
      <c r="F77" s="33"/>
      <c r="G77" s="33"/>
      <c r="H77" s="33"/>
    </row>
    <row r="78" spans="1:9" x14ac:dyDescent="0.25">
      <c r="A78" s="52" t="s">
        <v>324</v>
      </c>
      <c r="B78" s="9" t="s">
        <v>318</v>
      </c>
      <c r="C78" s="8">
        <v>13080</v>
      </c>
      <c r="D78" s="8">
        <v>2425</v>
      </c>
      <c r="E78" s="8">
        <v>3078</v>
      </c>
      <c r="F78" s="8">
        <v>3668</v>
      </c>
      <c r="G78" s="8"/>
      <c r="H78" s="8">
        <f t="shared" ref="H78:H82" si="9">SUM(D78:G78)</f>
        <v>9171</v>
      </c>
      <c r="I78" s="73">
        <f t="shared" si="0"/>
        <v>0.70114678899082572</v>
      </c>
    </row>
    <row r="79" spans="1:9" ht="30" x14ac:dyDescent="0.25">
      <c r="A79" s="52" t="s">
        <v>325</v>
      </c>
      <c r="B79" s="9" t="s">
        <v>319</v>
      </c>
      <c r="C79" s="8">
        <v>980</v>
      </c>
      <c r="D79" s="8">
        <v>356</v>
      </c>
      <c r="E79" s="8">
        <v>888</v>
      </c>
      <c r="F79" s="8">
        <v>1093</v>
      </c>
      <c r="G79" s="8"/>
      <c r="H79" s="8">
        <f t="shared" si="9"/>
        <v>2337</v>
      </c>
      <c r="I79" s="73">
        <f t="shared" si="0"/>
        <v>2.3846938775510202</v>
      </c>
    </row>
    <row r="80" spans="1:9" ht="30" x14ac:dyDescent="0.25">
      <c r="A80" s="52" t="s">
        <v>326</v>
      </c>
      <c r="B80" s="9" t="s">
        <v>319</v>
      </c>
      <c r="C80" s="8">
        <v>65</v>
      </c>
      <c r="D80" s="8">
        <v>6</v>
      </c>
      <c r="E80" s="8">
        <v>19</v>
      </c>
      <c r="F80" s="8">
        <v>80</v>
      </c>
      <c r="G80" s="8"/>
      <c r="H80" s="8">
        <f t="shared" si="9"/>
        <v>105</v>
      </c>
      <c r="I80" s="73">
        <f t="shared" si="0"/>
        <v>1.6153846153846154</v>
      </c>
    </row>
    <row r="81" spans="1:9" x14ac:dyDescent="0.25">
      <c r="A81" s="52" t="s">
        <v>327</v>
      </c>
      <c r="B81" s="10" t="s">
        <v>320</v>
      </c>
      <c r="C81" s="8">
        <v>9720</v>
      </c>
      <c r="D81" s="8">
        <v>2525</v>
      </c>
      <c r="E81" s="8">
        <v>3224</v>
      </c>
      <c r="F81" s="8">
        <v>1686</v>
      </c>
      <c r="G81" s="8"/>
      <c r="H81" s="8">
        <f t="shared" si="9"/>
        <v>7435</v>
      </c>
      <c r="I81" s="73">
        <f t="shared" si="0"/>
        <v>0.76491769547325106</v>
      </c>
    </row>
    <row r="82" spans="1:9" ht="30" x14ac:dyDescent="0.25">
      <c r="A82" s="52" t="s">
        <v>339</v>
      </c>
      <c r="B82" s="10" t="s">
        <v>321</v>
      </c>
      <c r="C82" s="8">
        <v>4377</v>
      </c>
      <c r="D82" s="8">
        <v>1346</v>
      </c>
      <c r="E82" s="8">
        <v>1402</v>
      </c>
      <c r="F82" s="8">
        <v>1899</v>
      </c>
      <c r="G82" s="8"/>
      <c r="H82" s="8">
        <f t="shared" si="9"/>
        <v>4647</v>
      </c>
      <c r="I82" s="73">
        <f t="shared" si="0"/>
        <v>1.0616860863605209</v>
      </c>
    </row>
    <row r="83" spans="1:9" x14ac:dyDescent="0.25">
      <c r="A83" s="68"/>
      <c r="B83" s="74"/>
      <c r="C83" s="13"/>
      <c r="D83" s="13"/>
      <c r="E83" s="13"/>
      <c r="F83" s="13"/>
      <c r="G83" s="13"/>
      <c r="H83" s="13"/>
      <c r="I83" s="73"/>
    </row>
    <row r="84" spans="1:9" x14ac:dyDescent="0.25">
      <c r="A84" s="32" t="s">
        <v>337</v>
      </c>
      <c r="B84" s="33"/>
      <c r="C84" s="33"/>
      <c r="D84" s="33"/>
      <c r="E84" s="33"/>
      <c r="F84" s="33"/>
      <c r="G84" s="33"/>
      <c r="H84" s="33"/>
    </row>
    <row r="85" spans="1:9" x14ac:dyDescent="0.25">
      <c r="A85" s="52" t="s">
        <v>324</v>
      </c>
      <c r="B85" s="9" t="s">
        <v>318</v>
      </c>
      <c r="C85" s="8">
        <v>272</v>
      </c>
      <c r="D85" s="8">
        <v>81</v>
      </c>
      <c r="E85" s="8">
        <v>204</v>
      </c>
      <c r="F85" s="8">
        <v>192</v>
      </c>
      <c r="G85" s="8"/>
      <c r="H85" s="8">
        <f t="shared" ref="H85:H89" si="10">SUM(D85:G85)</f>
        <v>477</v>
      </c>
      <c r="I85" s="73">
        <f t="shared" ref="I85:I89" si="11">IF(C85="","",IFERROR(H85/C85,0))</f>
        <v>1.7536764705882353</v>
      </c>
    </row>
    <row r="86" spans="1:9" ht="30" x14ac:dyDescent="0.25">
      <c r="A86" s="52" t="s">
        <v>325</v>
      </c>
      <c r="B86" s="9" t="s">
        <v>319</v>
      </c>
      <c r="C86" s="8">
        <v>107</v>
      </c>
      <c r="D86" s="8">
        <v>65</v>
      </c>
      <c r="E86" s="8">
        <v>138</v>
      </c>
      <c r="F86" s="8">
        <v>243</v>
      </c>
      <c r="G86" s="8"/>
      <c r="H86" s="8">
        <f t="shared" si="10"/>
        <v>446</v>
      </c>
      <c r="I86" s="73">
        <f t="shared" si="11"/>
        <v>4.1682242990654208</v>
      </c>
    </row>
    <row r="87" spans="1:9" ht="30" x14ac:dyDescent="0.25">
      <c r="A87" s="52" t="s">
        <v>326</v>
      </c>
      <c r="B87" s="9" t="s">
        <v>319</v>
      </c>
      <c r="C87" s="8">
        <v>212</v>
      </c>
      <c r="D87" s="8">
        <v>0</v>
      </c>
      <c r="E87" s="8">
        <v>2</v>
      </c>
      <c r="F87" s="8">
        <v>0</v>
      </c>
      <c r="G87" s="8"/>
      <c r="H87" s="8">
        <f t="shared" si="10"/>
        <v>2</v>
      </c>
      <c r="I87" s="73">
        <f t="shared" si="11"/>
        <v>9.433962264150943E-3</v>
      </c>
    </row>
    <row r="88" spans="1:9" x14ac:dyDescent="0.25">
      <c r="A88" s="52" t="s">
        <v>327</v>
      </c>
      <c r="B88" s="10" t="s">
        <v>320</v>
      </c>
      <c r="C88" s="8">
        <v>450</v>
      </c>
      <c r="D88" s="8">
        <v>42</v>
      </c>
      <c r="E88" s="8">
        <v>121</v>
      </c>
      <c r="F88" s="8">
        <v>50</v>
      </c>
      <c r="G88" s="8"/>
      <c r="H88" s="8">
        <f t="shared" si="10"/>
        <v>213</v>
      </c>
      <c r="I88" s="73">
        <f t="shared" si="11"/>
        <v>0.47333333333333333</v>
      </c>
    </row>
    <row r="89" spans="1:9" ht="30" x14ac:dyDescent="0.25">
      <c r="A89" s="52" t="s">
        <v>340</v>
      </c>
      <c r="B89" s="10" t="s">
        <v>321</v>
      </c>
      <c r="C89" s="8">
        <v>412</v>
      </c>
      <c r="D89" s="8">
        <v>51</v>
      </c>
      <c r="E89" s="8">
        <v>122</v>
      </c>
      <c r="F89" s="8">
        <v>187</v>
      </c>
      <c r="G89" s="8"/>
      <c r="H89" s="8">
        <f t="shared" si="10"/>
        <v>360</v>
      </c>
      <c r="I89" s="73">
        <f t="shared" si="11"/>
        <v>0.87378640776699024</v>
      </c>
    </row>
    <row r="90" spans="1:9" x14ac:dyDescent="0.25">
      <c r="A90" s="69"/>
      <c r="B90" s="71"/>
      <c r="C90" s="13"/>
      <c r="D90" s="13"/>
      <c r="E90" s="13"/>
      <c r="F90" s="13"/>
      <c r="G90" s="13"/>
      <c r="H90" s="13"/>
    </row>
    <row r="91" spans="1:9" x14ac:dyDescent="0.25">
      <c r="A91" s="32" t="s">
        <v>355</v>
      </c>
      <c r="B91" s="33"/>
      <c r="C91" s="33"/>
      <c r="D91" s="33"/>
      <c r="E91" s="33"/>
      <c r="F91" s="33"/>
      <c r="G91" s="33"/>
      <c r="H91" s="33"/>
    </row>
    <row r="92" spans="1:9" x14ac:dyDescent="0.25">
      <c r="A92" s="52" t="s">
        <v>356</v>
      </c>
      <c r="B92" s="9" t="s">
        <v>320</v>
      </c>
      <c r="C92" s="8">
        <v>10000</v>
      </c>
      <c r="D92" s="8"/>
      <c r="E92" s="8"/>
      <c r="F92" s="8">
        <v>0</v>
      </c>
      <c r="G92" s="8"/>
      <c r="H92" s="8">
        <f t="shared" ref="H92" si="12">SUM(D92:G92)</f>
        <v>0</v>
      </c>
      <c r="I92" s="73">
        <f t="shared" ref="I92" si="13">IF(C92="","",IFERROR(H92/C92,0))</f>
        <v>0</v>
      </c>
    </row>
    <row r="93" spans="1:9" x14ac:dyDescent="0.25">
      <c r="A93" s="47"/>
      <c r="B93" s="48"/>
      <c r="C93" s="13"/>
      <c r="D93" s="13"/>
      <c r="E93" s="13"/>
      <c r="F93" s="13"/>
      <c r="G93" s="13"/>
      <c r="H93" s="13"/>
      <c r="I93" t="str">
        <f t="shared" si="0"/>
        <v/>
      </c>
    </row>
    <row r="94" spans="1:9" x14ac:dyDescent="0.25">
      <c r="A94" s="40" t="s">
        <v>9</v>
      </c>
      <c r="I94" t="str">
        <f t="shared" si="0"/>
        <v/>
      </c>
    </row>
    <row r="95" spans="1:9" x14ac:dyDescent="0.25">
      <c r="A95" s="32" t="s">
        <v>46</v>
      </c>
      <c r="B95" s="33"/>
      <c r="C95" s="33"/>
      <c r="D95" s="33"/>
      <c r="E95" s="33"/>
      <c r="F95" s="33"/>
      <c r="G95" s="33"/>
      <c r="H95" s="33"/>
      <c r="I95" t="str">
        <f t="shared" si="0"/>
        <v/>
      </c>
    </row>
    <row r="96" spans="1:9" ht="39" customHeight="1" x14ac:dyDescent="0.25">
      <c r="A96" s="51" t="s">
        <v>167</v>
      </c>
      <c r="B96" s="54" t="s">
        <v>169</v>
      </c>
      <c r="C96" s="8">
        <v>7653</v>
      </c>
      <c r="D96" s="8">
        <v>2390</v>
      </c>
      <c r="E96" s="8">
        <v>1922</v>
      </c>
      <c r="F96" s="8">
        <v>2548</v>
      </c>
      <c r="G96" s="8"/>
      <c r="H96" s="8">
        <f>SUM(D96:G96)</f>
        <v>6860</v>
      </c>
      <c r="I96">
        <f t="shared" si="0"/>
        <v>0.89638050437736838</v>
      </c>
    </row>
    <row r="97" spans="1:10" ht="30.75" customHeight="1" x14ac:dyDescent="0.25">
      <c r="A97" s="51" t="s">
        <v>168</v>
      </c>
      <c r="B97" s="53" t="s">
        <v>170</v>
      </c>
      <c r="C97" s="8">
        <v>140</v>
      </c>
      <c r="D97" s="8">
        <v>23</v>
      </c>
      <c r="E97" s="8">
        <v>25</v>
      </c>
      <c r="F97" s="8">
        <v>24</v>
      </c>
      <c r="G97" s="8"/>
      <c r="H97" s="8">
        <f>SUM(D97:G97)</f>
        <v>72</v>
      </c>
      <c r="I97">
        <f t="shared" si="0"/>
        <v>0.51428571428571423</v>
      </c>
    </row>
    <row r="98" spans="1:10" x14ac:dyDescent="0.25">
      <c r="I98" t="str">
        <f t="shared" si="0"/>
        <v/>
      </c>
    </row>
    <row r="99" spans="1:10" x14ac:dyDescent="0.25">
      <c r="A99" s="32" t="s">
        <v>47</v>
      </c>
      <c r="B99" s="33"/>
      <c r="C99" s="33"/>
      <c r="D99" s="33"/>
      <c r="E99" s="33"/>
      <c r="F99" s="33"/>
      <c r="G99" s="33"/>
      <c r="H99" s="33"/>
      <c r="I99" t="str">
        <f t="shared" si="0"/>
        <v/>
      </c>
    </row>
    <row r="100" spans="1:10" x14ac:dyDescent="0.25">
      <c r="A100" s="52" t="s">
        <v>172</v>
      </c>
      <c r="B100" s="53" t="s">
        <v>171</v>
      </c>
      <c r="C100" s="8">
        <v>2782</v>
      </c>
      <c r="D100" s="8">
        <v>841</v>
      </c>
      <c r="E100" s="8">
        <v>618</v>
      </c>
      <c r="F100" s="8">
        <v>424</v>
      </c>
      <c r="G100" s="8"/>
      <c r="H100" s="8">
        <f>SUM(D100:G100)</f>
        <v>1883</v>
      </c>
      <c r="I100">
        <f t="shared" si="0"/>
        <v>0.67685118619698059</v>
      </c>
    </row>
    <row r="101" spans="1:10" ht="30" customHeight="1" x14ac:dyDescent="0.25">
      <c r="A101" s="51" t="s">
        <v>173</v>
      </c>
      <c r="B101" s="53" t="s">
        <v>10</v>
      </c>
      <c r="C101" s="8">
        <v>4</v>
      </c>
      <c r="D101" s="8">
        <v>0</v>
      </c>
      <c r="E101" s="8">
        <v>0</v>
      </c>
      <c r="F101" s="8">
        <v>2</v>
      </c>
      <c r="G101" s="8"/>
      <c r="H101" s="8">
        <f>SUM(D101:G101)</f>
        <v>2</v>
      </c>
      <c r="I101">
        <f t="shared" si="0"/>
        <v>0.5</v>
      </c>
    </row>
    <row r="102" spans="1:10" ht="29.25" customHeight="1" x14ac:dyDescent="0.25">
      <c r="A102" s="51" t="s">
        <v>174</v>
      </c>
      <c r="B102" s="53" t="s">
        <v>176</v>
      </c>
      <c r="C102" s="8">
        <v>96</v>
      </c>
      <c r="D102" s="8">
        <v>8</v>
      </c>
      <c r="E102" s="8">
        <v>4</v>
      </c>
      <c r="F102" s="8">
        <v>10</v>
      </c>
      <c r="G102" s="8"/>
      <c r="H102" s="8">
        <f>SUM(D102:G102)</f>
        <v>22</v>
      </c>
      <c r="I102">
        <f t="shared" si="0"/>
        <v>0.22916666666666666</v>
      </c>
      <c r="J102" s="30"/>
    </row>
    <row r="103" spans="1:10" ht="31.5" customHeight="1" x14ac:dyDescent="0.25">
      <c r="A103" s="51" t="s">
        <v>175</v>
      </c>
      <c r="B103" s="53" t="s">
        <v>177</v>
      </c>
      <c r="C103" s="8">
        <v>38</v>
      </c>
      <c r="D103" s="8">
        <v>12</v>
      </c>
      <c r="E103" s="8">
        <v>10</v>
      </c>
      <c r="F103" s="8">
        <v>7</v>
      </c>
      <c r="G103" s="8"/>
      <c r="H103" s="8">
        <f>SUM(D103:G103)</f>
        <v>29</v>
      </c>
      <c r="I103">
        <f t="shared" si="0"/>
        <v>0.76315789473684215</v>
      </c>
    </row>
    <row r="104" spans="1:10" x14ac:dyDescent="0.25">
      <c r="I104" t="str">
        <f t="shared" si="0"/>
        <v/>
      </c>
    </row>
    <row r="105" spans="1:10" x14ac:dyDescent="0.25">
      <c r="A105" s="32" t="s">
        <v>48</v>
      </c>
      <c r="B105" s="33"/>
      <c r="C105" s="33"/>
      <c r="D105" s="33"/>
      <c r="E105" s="33"/>
      <c r="F105" s="33"/>
      <c r="G105" s="33"/>
      <c r="H105" s="33"/>
      <c r="I105" t="str">
        <f t="shared" si="0"/>
        <v/>
      </c>
    </row>
    <row r="106" spans="1:10" ht="18.75" customHeight="1" x14ac:dyDescent="0.25">
      <c r="A106" s="52" t="s">
        <v>180</v>
      </c>
      <c r="B106" s="53" t="s">
        <v>178</v>
      </c>
      <c r="C106" s="8">
        <v>20000</v>
      </c>
      <c r="D106" s="8">
        <v>5125</v>
      </c>
      <c r="E106" s="8">
        <v>5425</v>
      </c>
      <c r="F106" s="8">
        <v>4975</v>
      </c>
      <c r="G106" s="8"/>
      <c r="H106" s="8">
        <f>SUM(D106:G106)</f>
        <v>15525</v>
      </c>
      <c r="I106">
        <f t="shared" si="0"/>
        <v>0.77625</v>
      </c>
    </row>
    <row r="107" spans="1:10" ht="18.75" customHeight="1" x14ac:dyDescent="0.25">
      <c r="A107" s="68"/>
      <c r="B107" s="70"/>
      <c r="C107" s="13"/>
      <c r="D107" s="13"/>
      <c r="E107" s="13"/>
      <c r="F107" s="13"/>
      <c r="G107" s="13"/>
      <c r="H107" s="13"/>
      <c r="I107" t="str">
        <f t="shared" si="0"/>
        <v/>
      </c>
    </row>
    <row r="108" spans="1:10" ht="18.75" customHeight="1" x14ac:dyDescent="0.25">
      <c r="A108" s="32" t="s">
        <v>296</v>
      </c>
      <c r="B108" s="33"/>
      <c r="C108" s="33"/>
      <c r="D108" s="33"/>
      <c r="E108" s="33"/>
      <c r="F108" s="33"/>
      <c r="G108" s="33"/>
      <c r="H108" s="33"/>
      <c r="I108" t="str">
        <f t="shared" si="0"/>
        <v/>
      </c>
    </row>
    <row r="109" spans="1:10" ht="18.75" customHeight="1" x14ac:dyDescent="0.25">
      <c r="A109" s="52" t="s">
        <v>183</v>
      </c>
      <c r="B109" s="58" t="s">
        <v>162</v>
      </c>
      <c r="C109" s="8">
        <v>202000</v>
      </c>
      <c r="D109" s="8">
        <v>58144</v>
      </c>
      <c r="E109" s="8">
        <v>61771</v>
      </c>
      <c r="F109" s="8">
        <v>63047</v>
      </c>
      <c r="G109" s="8"/>
      <c r="H109" s="8">
        <f>SUM(D109:G109)</f>
        <v>182962</v>
      </c>
      <c r="I109" s="73">
        <f t="shared" si="0"/>
        <v>0.90575247524752478</v>
      </c>
    </row>
    <row r="110" spans="1:10" ht="18.75" customHeight="1" x14ac:dyDescent="0.25">
      <c r="A110" s="52" t="s">
        <v>184</v>
      </c>
      <c r="B110" s="58" t="s">
        <v>179</v>
      </c>
      <c r="C110" s="8">
        <v>37720</v>
      </c>
      <c r="D110" s="8">
        <v>10351</v>
      </c>
      <c r="E110" s="8">
        <v>9722</v>
      </c>
      <c r="F110" s="8">
        <v>10431</v>
      </c>
      <c r="G110" s="8"/>
      <c r="H110" s="8">
        <f t="shared" ref="H110" si="14">SUM(D110:G110)</f>
        <v>30504</v>
      </c>
      <c r="I110">
        <f t="shared" si="0"/>
        <v>0.80869565217391304</v>
      </c>
    </row>
    <row r="111" spans="1:10" ht="18.75" customHeight="1" x14ac:dyDescent="0.25">
      <c r="I111" t="str">
        <f t="shared" si="0"/>
        <v/>
      </c>
    </row>
    <row r="112" spans="1:10" ht="18.75" customHeight="1" x14ac:dyDescent="0.25">
      <c r="A112" s="32" t="s">
        <v>295</v>
      </c>
      <c r="B112" s="33"/>
      <c r="C112" s="33"/>
      <c r="D112" s="33"/>
      <c r="E112" s="33"/>
      <c r="F112" s="33"/>
      <c r="G112" s="33"/>
      <c r="H112" s="33"/>
      <c r="I112" t="str">
        <f t="shared" si="0"/>
        <v/>
      </c>
    </row>
    <row r="113" spans="1:10" ht="18.75" customHeight="1" x14ac:dyDescent="0.25">
      <c r="A113" s="52" t="s">
        <v>237</v>
      </c>
      <c r="B113" s="58" t="s">
        <v>179</v>
      </c>
      <c r="C113" s="8">
        <v>122000</v>
      </c>
      <c r="D113" s="8">
        <v>24571</v>
      </c>
      <c r="E113" s="8">
        <v>26372</v>
      </c>
      <c r="F113" s="8">
        <v>25207</v>
      </c>
      <c r="G113" s="8"/>
      <c r="H113" s="8">
        <f>SUM(D113:G113)</f>
        <v>76150</v>
      </c>
      <c r="I113">
        <f t="shared" si="0"/>
        <v>0.62418032786885247</v>
      </c>
    </row>
    <row r="114" spans="1:10" ht="18.75" customHeight="1" x14ac:dyDescent="0.25">
      <c r="A114" s="52" t="s">
        <v>182</v>
      </c>
      <c r="B114" s="58" t="s">
        <v>162</v>
      </c>
      <c r="C114" s="8">
        <v>61920</v>
      </c>
      <c r="D114" s="8">
        <v>14602</v>
      </c>
      <c r="E114" s="8">
        <v>14881</v>
      </c>
      <c r="F114" s="8">
        <v>13762</v>
      </c>
      <c r="G114" s="8"/>
      <c r="H114" s="8">
        <f>SUM(D114:G114)</f>
        <v>43245</v>
      </c>
      <c r="I114">
        <f t="shared" si="0"/>
        <v>0.69840116279069764</v>
      </c>
    </row>
    <row r="115" spans="1:10" ht="18.75" customHeight="1" x14ac:dyDescent="0.25">
      <c r="A115" s="68"/>
      <c r="B115" s="70"/>
      <c r="C115" s="13"/>
      <c r="D115" s="13"/>
      <c r="E115" s="13"/>
      <c r="F115" s="13"/>
      <c r="G115" s="13"/>
      <c r="H115" s="13"/>
      <c r="I115" t="str">
        <f t="shared" si="0"/>
        <v/>
      </c>
    </row>
    <row r="116" spans="1:10" x14ac:dyDescent="0.25">
      <c r="A116" s="32" t="s">
        <v>133</v>
      </c>
      <c r="B116" s="33"/>
      <c r="C116" s="33"/>
      <c r="D116" s="33"/>
      <c r="E116" s="33"/>
      <c r="F116" s="33"/>
      <c r="G116" s="33"/>
      <c r="H116" s="33"/>
      <c r="I116" t="str">
        <f t="shared" si="0"/>
        <v/>
      </c>
    </row>
    <row r="117" spans="1:10" ht="18" customHeight="1" x14ac:dyDescent="0.25">
      <c r="A117" s="52" t="s">
        <v>183</v>
      </c>
      <c r="B117" s="55" t="s">
        <v>162</v>
      </c>
      <c r="C117" s="8">
        <v>102000</v>
      </c>
      <c r="D117" s="8">
        <v>34364</v>
      </c>
      <c r="E117" s="8">
        <v>19236</v>
      </c>
      <c r="F117" s="8">
        <v>19346</v>
      </c>
      <c r="G117" s="8"/>
      <c r="H117" s="8">
        <f>SUM(D117:G117)</f>
        <v>72946</v>
      </c>
      <c r="I117">
        <f t="shared" si="0"/>
        <v>0.71515686274509804</v>
      </c>
      <c r="J117" s="30"/>
    </row>
    <row r="118" spans="1:10" ht="18.75" customHeight="1" x14ac:dyDescent="0.25">
      <c r="A118" s="52" t="s">
        <v>184</v>
      </c>
      <c r="B118" s="53" t="s">
        <v>179</v>
      </c>
      <c r="C118" s="8">
        <v>27480</v>
      </c>
      <c r="D118" s="8">
        <v>3016</v>
      </c>
      <c r="E118" s="8">
        <v>2730</v>
      </c>
      <c r="F118" s="8">
        <v>3260</v>
      </c>
      <c r="G118" s="8"/>
      <c r="H118" s="8">
        <f>SUM(D118:G118)</f>
        <v>9006</v>
      </c>
      <c r="I118" s="73">
        <f t="shared" si="0"/>
        <v>0.3277292576419214</v>
      </c>
      <c r="J118" s="30"/>
    </row>
    <row r="119" spans="1:10" x14ac:dyDescent="0.25">
      <c r="I119" t="str">
        <f t="shared" si="0"/>
        <v/>
      </c>
    </row>
    <row r="120" spans="1:10" x14ac:dyDescent="0.25">
      <c r="A120" s="32" t="s">
        <v>134</v>
      </c>
      <c r="B120" s="33"/>
      <c r="C120" s="33"/>
      <c r="D120" s="33"/>
      <c r="E120" s="33"/>
      <c r="F120" s="33"/>
      <c r="G120" s="33"/>
      <c r="H120" s="33"/>
      <c r="I120" t="str">
        <f t="shared" si="0"/>
        <v/>
      </c>
    </row>
    <row r="121" spans="1:10" ht="18.75" customHeight="1" x14ac:dyDescent="0.25">
      <c r="A121" s="52" t="s">
        <v>182</v>
      </c>
      <c r="B121" s="53" t="s">
        <v>162</v>
      </c>
      <c r="C121" s="8">
        <v>109600</v>
      </c>
      <c r="D121" s="8">
        <v>26438</v>
      </c>
      <c r="E121" s="8">
        <v>47880</v>
      </c>
      <c r="F121" s="8">
        <v>23853</v>
      </c>
      <c r="G121" s="8"/>
      <c r="H121" s="8">
        <f>SUM(D121:G121)</f>
        <v>98171</v>
      </c>
      <c r="I121" s="73">
        <f t="shared" ref="I121:I181" si="15">IF(C121="","",IFERROR(H121/C121,0))</f>
        <v>0.89572080291970801</v>
      </c>
    </row>
    <row r="122" spans="1:10" ht="18.75" customHeight="1" x14ac:dyDescent="0.25">
      <c r="A122" s="52" t="s">
        <v>181</v>
      </c>
      <c r="B122" s="53" t="s">
        <v>179</v>
      </c>
      <c r="C122" s="8">
        <v>80800</v>
      </c>
      <c r="D122" s="8">
        <v>21896</v>
      </c>
      <c r="E122" s="8">
        <v>19855</v>
      </c>
      <c r="F122" s="8">
        <v>18874</v>
      </c>
      <c r="G122" s="8"/>
      <c r="H122" s="8">
        <f>SUM(D122:G122)</f>
        <v>60625</v>
      </c>
      <c r="I122">
        <f t="shared" si="15"/>
        <v>0.75030940594059403</v>
      </c>
    </row>
    <row r="123" spans="1:10" x14ac:dyDescent="0.25">
      <c r="I123" t="str">
        <f t="shared" si="15"/>
        <v/>
      </c>
    </row>
    <row r="124" spans="1:10" x14ac:dyDescent="0.25">
      <c r="A124" s="32" t="s">
        <v>139</v>
      </c>
      <c r="B124" s="33"/>
      <c r="C124" s="33"/>
      <c r="D124" s="33"/>
      <c r="E124" s="33"/>
      <c r="F124" s="33"/>
      <c r="G124" s="33"/>
      <c r="H124" s="33"/>
      <c r="I124" t="str">
        <f t="shared" si="15"/>
        <v/>
      </c>
    </row>
    <row r="125" spans="1:10" x14ac:dyDescent="0.25">
      <c r="A125" s="52" t="s">
        <v>183</v>
      </c>
      <c r="B125" s="53" t="s">
        <v>162</v>
      </c>
      <c r="C125" s="8">
        <v>92196</v>
      </c>
      <c r="D125" s="8">
        <v>23035</v>
      </c>
      <c r="E125" s="8">
        <v>23044</v>
      </c>
      <c r="F125" s="8">
        <v>23053</v>
      </c>
      <c r="G125" s="8"/>
      <c r="H125" s="8">
        <f t="shared" ref="H125:H126" si="16">SUM(D125:G125)</f>
        <v>69132</v>
      </c>
      <c r="I125">
        <f t="shared" si="15"/>
        <v>0.74983730313679553</v>
      </c>
    </row>
    <row r="126" spans="1:10" x14ac:dyDescent="0.25">
      <c r="A126" s="52" t="s">
        <v>303</v>
      </c>
      <c r="B126" s="53" t="s">
        <v>179</v>
      </c>
      <c r="C126" s="8">
        <v>40912</v>
      </c>
      <c r="D126" s="8">
        <v>10198</v>
      </c>
      <c r="E126" s="8">
        <v>10214</v>
      </c>
      <c r="F126" s="8">
        <v>10217</v>
      </c>
      <c r="G126" s="8"/>
      <c r="H126" s="8">
        <f t="shared" si="16"/>
        <v>30629</v>
      </c>
      <c r="I126">
        <f t="shared" si="15"/>
        <v>0.7486556511536957</v>
      </c>
    </row>
    <row r="127" spans="1:10" x14ac:dyDescent="0.25">
      <c r="A127" s="11"/>
      <c r="B127" s="12"/>
      <c r="C127" s="13"/>
      <c r="D127" s="13"/>
      <c r="E127" s="13"/>
      <c r="F127" s="13"/>
      <c r="G127" s="13"/>
      <c r="H127" s="13"/>
      <c r="I127" t="str">
        <f t="shared" si="15"/>
        <v/>
      </c>
    </row>
    <row r="128" spans="1:10" x14ac:dyDescent="0.25">
      <c r="A128" s="45" t="s">
        <v>140</v>
      </c>
      <c r="B128" s="46"/>
      <c r="C128" s="44"/>
      <c r="D128" s="44"/>
      <c r="E128" s="44"/>
      <c r="F128" s="44"/>
      <c r="G128" s="44"/>
      <c r="H128" s="44"/>
      <c r="I128" t="str">
        <f t="shared" si="15"/>
        <v/>
      </c>
    </row>
    <row r="129" spans="1:9" x14ac:dyDescent="0.25">
      <c r="A129" s="52" t="s">
        <v>181</v>
      </c>
      <c r="B129" s="53" t="s">
        <v>179</v>
      </c>
      <c r="C129" s="8">
        <v>16484</v>
      </c>
      <c r="D129" s="8">
        <v>4102</v>
      </c>
      <c r="E129" s="8">
        <v>4093</v>
      </c>
      <c r="F129" s="8">
        <v>4119</v>
      </c>
      <c r="G129" s="8"/>
      <c r="H129" s="8">
        <f t="shared" ref="H129:H130" si="17">SUM(D129:G129)</f>
        <v>12314</v>
      </c>
      <c r="I129">
        <f t="shared" si="15"/>
        <v>0.74702742052899784</v>
      </c>
    </row>
    <row r="130" spans="1:9" x14ac:dyDescent="0.25">
      <c r="A130" s="52" t="s">
        <v>182</v>
      </c>
      <c r="B130" s="53" t="s">
        <v>162</v>
      </c>
      <c r="C130" s="8">
        <v>36232</v>
      </c>
      <c r="D130" s="8">
        <v>9039</v>
      </c>
      <c r="E130" s="8">
        <v>9050</v>
      </c>
      <c r="F130" s="8">
        <v>9074</v>
      </c>
      <c r="G130" s="8"/>
      <c r="H130" s="8">
        <f t="shared" si="17"/>
        <v>27163</v>
      </c>
      <c r="I130">
        <f t="shared" si="15"/>
        <v>0.74969640097151691</v>
      </c>
    </row>
    <row r="131" spans="1:9" x14ac:dyDescent="0.25">
      <c r="A131" s="11"/>
      <c r="B131" s="12"/>
      <c r="C131" s="13"/>
      <c r="D131" s="13"/>
      <c r="E131" s="13"/>
      <c r="F131" s="13"/>
      <c r="G131" s="13"/>
      <c r="H131" s="13"/>
      <c r="I131" t="str">
        <f t="shared" si="15"/>
        <v/>
      </c>
    </row>
    <row r="132" spans="1:9" x14ac:dyDescent="0.25">
      <c r="A132" s="32" t="s">
        <v>330</v>
      </c>
      <c r="B132" s="33"/>
      <c r="C132" s="33"/>
      <c r="D132" s="33"/>
      <c r="E132" s="33"/>
      <c r="F132" s="33"/>
      <c r="G132" s="33"/>
      <c r="H132" s="33"/>
      <c r="I132" t="str">
        <f t="shared" si="15"/>
        <v/>
      </c>
    </row>
    <row r="133" spans="1:9" ht="27" customHeight="1" x14ac:dyDescent="0.25">
      <c r="A133" s="52" t="s">
        <v>185</v>
      </c>
      <c r="B133" s="53" t="s">
        <v>186</v>
      </c>
      <c r="C133" s="8">
        <v>5120</v>
      </c>
      <c r="D133" s="8">
        <v>1268</v>
      </c>
      <c r="E133" s="8">
        <v>1266</v>
      </c>
      <c r="F133" s="8">
        <v>1444</v>
      </c>
      <c r="G133" s="8"/>
      <c r="H133" s="8">
        <f>SUM(D133:G133)</f>
        <v>3978</v>
      </c>
      <c r="I133">
        <f t="shared" si="15"/>
        <v>0.77695312500000002</v>
      </c>
    </row>
    <row r="134" spans="1:9" x14ac:dyDescent="0.25">
      <c r="I134" t="str">
        <f t="shared" si="15"/>
        <v/>
      </c>
    </row>
    <row r="135" spans="1:9" x14ac:dyDescent="0.25">
      <c r="A135" s="32" t="s">
        <v>142</v>
      </c>
      <c r="B135" s="33"/>
      <c r="C135" s="33"/>
      <c r="D135" s="33"/>
      <c r="E135" s="33"/>
      <c r="F135" s="33"/>
      <c r="G135" s="33"/>
      <c r="H135" s="33"/>
      <c r="I135" t="str">
        <f t="shared" si="15"/>
        <v/>
      </c>
    </row>
    <row r="136" spans="1:9" x14ac:dyDescent="0.25">
      <c r="A136" s="52" t="s">
        <v>183</v>
      </c>
      <c r="B136" s="53" t="s">
        <v>162</v>
      </c>
      <c r="C136" s="8">
        <v>19500</v>
      </c>
      <c r="D136" s="8">
        <v>4356</v>
      </c>
      <c r="E136" s="8">
        <v>4882</v>
      </c>
      <c r="F136" s="8">
        <v>5331</v>
      </c>
      <c r="G136" s="8"/>
      <c r="H136" s="8">
        <f t="shared" ref="H136:H137" si="18">SUM(D136:G136)</f>
        <v>14569</v>
      </c>
      <c r="I136">
        <f t="shared" si="15"/>
        <v>0.7471282051282051</v>
      </c>
    </row>
    <row r="137" spans="1:9" x14ac:dyDescent="0.25">
      <c r="A137" s="52" t="s">
        <v>184</v>
      </c>
      <c r="B137" s="53" t="s">
        <v>179</v>
      </c>
      <c r="C137" s="8">
        <v>6180</v>
      </c>
      <c r="D137" s="8">
        <v>1472</v>
      </c>
      <c r="E137" s="8">
        <v>1214</v>
      </c>
      <c r="F137" s="8">
        <v>1504</v>
      </c>
      <c r="G137" s="8"/>
      <c r="H137" s="8">
        <f t="shared" si="18"/>
        <v>4190</v>
      </c>
      <c r="I137">
        <f t="shared" si="15"/>
        <v>0.67799352750809061</v>
      </c>
    </row>
    <row r="138" spans="1:9" x14ac:dyDescent="0.25">
      <c r="A138" s="11"/>
      <c r="B138" s="12"/>
      <c r="C138" s="13"/>
      <c r="D138" s="13"/>
      <c r="E138" s="13"/>
      <c r="F138" s="13"/>
      <c r="G138" s="13"/>
      <c r="H138" s="13"/>
      <c r="I138" t="str">
        <f t="shared" si="15"/>
        <v/>
      </c>
    </row>
    <row r="139" spans="1:9" x14ac:dyDescent="0.25">
      <c r="A139" s="45" t="s">
        <v>143</v>
      </c>
      <c r="B139" s="46"/>
      <c r="C139" s="44"/>
      <c r="D139" s="44"/>
      <c r="E139" s="44"/>
      <c r="F139" s="44"/>
      <c r="G139" s="44"/>
      <c r="H139" s="44"/>
      <c r="I139" t="str">
        <f t="shared" si="15"/>
        <v/>
      </c>
    </row>
    <row r="140" spans="1:9" ht="18" customHeight="1" x14ac:dyDescent="0.25">
      <c r="A140" s="52" t="s">
        <v>181</v>
      </c>
      <c r="B140" s="53" t="s">
        <v>179</v>
      </c>
      <c r="C140" s="8">
        <v>3640</v>
      </c>
      <c r="D140" s="8">
        <v>43</v>
      </c>
      <c r="E140" s="8">
        <v>40</v>
      </c>
      <c r="F140" s="8">
        <v>2007</v>
      </c>
      <c r="G140" s="8"/>
      <c r="H140" s="8">
        <f t="shared" ref="H140:H141" si="19">SUM(D140:G140)</f>
        <v>2090</v>
      </c>
      <c r="I140" s="73">
        <f t="shared" si="15"/>
        <v>0.57417582417582413</v>
      </c>
    </row>
    <row r="141" spans="1:9" ht="18" customHeight="1" x14ac:dyDescent="0.25">
      <c r="A141" s="52" t="s">
        <v>182</v>
      </c>
      <c r="B141" s="53" t="s">
        <v>162</v>
      </c>
      <c r="C141" s="8">
        <v>8980</v>
      </c>
      <c r="D141" s="8">
        <v>628</v>
      </c>
      <c r="E141" s="8">
        <v>516</v>
      </c>
      <c r="F141" s="8">
        <v>3217</v>
      </c>
      <c r="G141" s="8"/>
      <c r="H141" s="8">
        <f t="shared" si="19"/>
        <v>4361</v>
      </c>
      <c r="I141">
        <f t="shared" si="15"/>
        <v>0.48563474387527839</v>
      </c>
    </row>
    <row r="142" spans="1:9" x14ac:dyDescent="0.25">
      <c r="A142" s="11"/>
      <c r="B142" s="12"/>
      <c r="C142" s="13"/>
      <c r="D142" s="13"/>
      <c r="E142" s="13"/>
      <c r="F142" s="13"/>
      <c r="G142" s="13"/>
      <c r="H142" s="13"/>
      <c r="I142" t="str">
        <f t="shared" si="15"/>
        <v/>
      </c>
    </row>
    <row r="143" spans="1:9" x14ac:dyDescent="0.25">
      <c r="A143" s="32" t="s">
        <v>136</v>
      </c>
      <c r="B143" s="33"/>
      <c r="C143" s="33"/>
      <c r="D143" s="33"/>
      <c r="E143" s="33"/>
      <c r="F143" s="33"/>
      <c r="G143" s="33"/>
      <c r="H143" s="33"/>
      <c r="I143" t="str">
        <f t="shared" si="15"/>
        <v/>
      </c>
    </row>
    <row r="144" spans="1:9" x14ac:dyDescent="0.25">
      <c r="A144" s="52" t="s">
        <v>183</v>
      </c>
      <c r="B144" s="53" t="s">
        <v>162</v>
      </c>
      <c r="C144" s="8">
        <v>14565</v>
      </c>
      <c r="D144" s="8">
        <v>4005</v>
      </c>
      <c r="E144" s="8">
        <v>5837</v>
      </c>
      <c r="F144" s="8">
        <v>9732</v>
      </c>
      <c r="G144" s="8"/>
      <c r="H144" s="8">
        <f t="shared" ref="H144:H145" si="20">SUM(D144:G144)</f>
        <v>19574</v>
      </c>
      <c r="I144">
        <f t="shared" si="15"/>
        <v>1.343906625472022</v>
      </c>
    </row>
    <row r="145" spans="1:9" x14ac:dyDescent="0.25">
      <c r="A145" s="52" t="s">
        <v>184</v>
      </c>
      <c r="B145" s="53" t="s">
        <v>179</v>
      </c>
      <c r="C145" s="8">
        <v>4778</v>
      </c>
      <c r="D145" s="8">
        <v>1382</v>
      </c>
      <c r="E145" s="8">
        <v>1440</v>
      </c>
      <c r="F145" s="8">
        <v>1620</v>
      </c>
      <c r="G145" s="8"/>
      <c r="H145" s="8">
        <f t="shared" si="20"/>
        <v>4442</v>
      </c>
      <c r="I145">
        <f t="shared" si="15"/>
        <v>0.92967768940979489</v>
      </c>
    </row>
    <row r="146" spans="1:9" x14ac:dyDescent="0.25">
      <c r="A146" s="11"/>
      <c r="B146" s="12"/>
      <c r="C146" s="13"/>
      <c r="D146" s="13"/>
      <c r="E146" s="13"/>
      <c r="F146" s="13"/>
      <c r="G146" s="13"/>
      <c r="H146" s="13"/>
      <c r="I146" t="str">
        <f t="shared" si="15"/>
        <v/>
      </c>
    </row>
    <row r="147" spans="1:9" x14ac:dyDescent="0.25">
      <c r="A147" s="45" t="s">
        <v>137</v>
      </c>
      <c r="B147" s="46"/>
      <c r="C147" s="44"/>
      <c r="D147" s="44"/>
      <c r="E147" s="44"/>
      <c r="F147" s="44"/>
      <c r="G147" s="44"/>
      <c r="H147" s="44"/>
      <c r="I147" t="str">
        <f t="shared" si="15"/>
        <v/>
      </c>
    </row>
    <row r="148" spans="1:9" x14ac:dyDescent="0.25">
      <c r="A148" s="52" t="s">
        <v>181</v>
      </c>
      <c r="B148" s="53" t="s">
        <v>179</v>
      </c>
      <c r="C148" s="8">
        <v>5635</v>
      </c>
      <c r="D148" s="8">
        <v>1405</v>
      </c>
      <c r="E148" s="8">
        <v>1815</v>
      </c>
      <c r="F148" s="8">
        <v>2205</v>
      </c>
      <c r="G148" s="8"/>
      <c r="H148" s="8">
        <f t="shared" ref="H148:H149" si="21">SUM(D148:G148)</f>
        <v>5425</v>
      </c>
      <c r="I148" s="73">
        <f t="shared" si="15"/>
        <v>0.96273291925465843</v>
      </c>
    </row>
    <row r="149" spans="1:9" x14ac:dyDescent="0.25">
      <c r="A149" s="52" t="s">
        <v>182</v>
      </c>
      <c r="B149" s="53" t="s">
        <v>162</v>
      </c>
      <c r="C149" s="8">
        <v>13845</v>
      </c>
      <c r="D149" s="8">
        <v>3734</v>
      </c>
      <c r="E149" s="8">
        <v>5323</v>
      </c>
      <c r="F149" s="8">
        <v>4872</v>
      </c>
      <c r="G149" s="8"/>
      <c r="H149" s="8">
        <f t="shared" si="21"/>
        <v>13929</v>
      </c>
      <c r="I149" s="73">
        <f t="shared" si="15"/>
        <v>1.0060671722643553</v>
      </c>
    </row>
    <row r="150" spans="1:9" x14ac:dyDescent="0.25">
      <c r="A150" s="11"/>
      <c r="B150" s="12"/>
      <c r="C150" s="13"/>
      <c r="D150" s="13"/>
      <c r="E150" s="13"/>
      <c r="F150" s="13"/>
      <c r="G150" s="13"/>
      <c r="H150" s="13"/>
      <c r="I150" t="str">
        <f t="shared" si="15"/>
        <v/>
      </c>
    </row>
    <row r="151" spans="1:9" x14ac:dyDescent="0.25">
      <c r="A151" s="32" t="s">
        <v>49</v>
      </c>
      <c r="B151" s="33"/>
      <c r="C151" s="33"/>
      <c r="D151" s="33"/>
      <c r="E151" s="33"/>
      <c r="F151" s="33"/>
      <c r="G151" s="33"/>
      <c r="H151" s="33"/>
      <c r="I151" t="str">
        <f t="shared" si="15"/>
        <v/>
      </c>
    </row>
    <row r="152" spans="1:9" ht="30" customHeight="1" x14ac:dyDescent="0.25">
      <c r="A152" s="52" t="s">
        <v>187</v>
      </c>
      <c r="B152" s="53" t="s">
        <v>186</v>
      </c>
      <c r="C152" s="8">
        <v>16768</v>
      </c>
      <c r="D152" s="8">
        <v>3770</v>
      </c>
      <c r="E152" s="8">
        <v>4909</v>
      </c>
      <c r="F152" s="8">
        <v>4167</v>
      </c>
      <c r="G152" s="8"/>
      <c r="H152" s="8">
        <f>SUM(D152:G152)</f>
        <v>12846</v>
      </c>
      <c r="I152">
        <f t="shared" si="15"/>
        <v>0.76610209923664119</v>
      </c>
    </row>
    <row r="153" spans="1:9" x14ac:dyDescent="0.25">
      <c r="I153" t="str">
        <f t="shared" si="15"/>
        <v/>
      </c>
    </row>
    <row r="154" spans="1:9" x14ac:dyDescent="0.25">
      <c r="A154" s="32" t="s">
        <v>50</v>
      </c>
      <c r="B154" s="33"/>
      <c r="C154" s="33"/>
      <c r="D154" s="33"/>
      <c r="E154" s="33"/>
      <c r="F154" s="33"/>
      <c r="G154" s="33"/>
      <c r="H154" s="33"/>
      <c r="I154" t="str">
        <f t="shared" si="15"/>
        <v/>
      </c>
    </row>
    <row r="155" spans="1:9" ht="23.25" x14ac:dyDescent="0.25">
      <c r="A155" s="52" t="s">
        <v>187</v>
      </c>
      <c r="B155" s="53" t="s">
        <v>186</v>
      </c>
      <c r="C155" s="8">
        <v>19324</v>
      </c>
      <c r="D155" s="8">
        <v>6728</v>
      </c>
      <c r="E155" s="8">
        <v>6225</v>
      </c>
      <c r="F155" s="8">
        <v>6986</v>
      </c>
      <c r="G155" s="8"/>
      <c r="H155" s="8">
        <f>SUM(D155:G155)</f>
        <v>19939</v>
      </c>
      <c r="I155">
        <f t="shared" si="15"/>
        <v>1.0318257089629477</v>
      </c>
    </row>
    <row r="156" spans="1:9" x14ac:dyDescent="0.25">
      <c r="I156" t="str">
        <f t="shared" si="15"/>
        <v/>
      </c>
    </row>
    <row r="157" spans="1:9" x14ac:dyDescent="0.25">
      <c r="A157" s="32" t="s">
        <v>331</v>
      </c>
      <c r="B157" s="33"/>
      <c r="C157" s="33"/>
      <c r="D157" s="33"/>
      <c r="E157" s="33"/>
      <c r="F157" s="33"/>
      <c r="G157" s="33"/>
      <c r="H157" s="33"/>
      <c r="I157" t="str">
        <f t="shared" si="15"/>
        <v/>
      </c>
    </row>
    <row r="158" spans="1:9" ht="23.25" x14ac:dyDescent="0.25">
      <c r="A158" s="52" t="s">
        <v>187</v>
      </c>
      <c r="B158" s="53" t="s">
        <v>186</v>
      </c>
      <c r="C158" s="8">
        <v>7128</v>
      </c>
      <c r="D158" s="8">
        <v>1823</v>
      </c>
      <c r="E158" s="8">
        <v>1713</v>
      </c>
      <c r="F158" s="8">
        <v>1800</v>
      </c>
      <c r="G158" s="8"/>
      <c r="H158" s="8">
        <f>SUM(D158:G158)</f>
        <v>5336</v>
      </c>
      <c r="I158">
        <f t="shared" si="15"/>
        <v>0.7485970819304153</v>
      </c>
    </row>
    <row r="159" spans="1:9" x14ac:dyDescent="0.25">
      <c r="I159" t="str">
        <f t="shared" si="15"/>
        <v/>
      </c>
    </row>
    <row r="160" spans="1:9" x14ac:dyDescent="0.25">
      <c r="A160" s="32" t="s">
        <v>54</v>
      </c>
      <c r="B160" s="33"/>
      <c r="C160" s="33"/>
      <c r="D160" s="33"/>
      <c r="E160" s="33"/>
      <c r="F160" s="33"/>
      <c r="G160" s="33"/>
      <c r="H160" s="33"/>
      <c r="I160" t="str">
        <f t="shared" si="15"/>
        <v/>
      </c>
    </row>
    <row r="161" spans="1:9" ht="45.75" x14ac:dyDescent="0.25">
      <c r="A161" s="51" t="s">
        <v>189</v>
      </c>
      <c r="B161" s="53" t="s">
        <v>188</v>
      </c>
      <c r="C161" s="8">
        <v>26</v>
      </c>
      <c r="D161" s="8">
        <v>5</v>
      </c>
      <c r="E161" s="8">
        <v>5</v>
      </c>
      <c r="F161" s="8">
        <v>6</v>
      </c>
      <c r="G161" s="8"/>
      <c r="H161" s="8">
        <f>SUM(D161:G161)</f>
        <v>16</v>
      </c>
      <c r="I161">
        <f t="shared" si="15"/>
        <v>0.61538461538461542</v>
      </c>
    </row>
    <row r="162" spans="1:9" x14ac:dyDescent="0.25">
      <c r="I162" t="str">
        <f t="shared" si="15"/>
        <v/>
      </c>
    </row>
    <row r="163" spans="1:9" x14ac:dyDescent="0.25">
      <c r="A163" s="32" t="s">
        <v>55</v>
      </c>
      <c r="B163" s="33"/>
      <c r="C163" s="33"/>
      <c r="D163" s="33"/>
      <c r="E163" s="33"/>
      <c r="F163" s="33"/>
      <c r="G163" s="33"/>
      <c r="H163" s="33"/>
      <c r="I163" t="str">
        <f t="shared" si="15"/>
        <v/>
      </c>
    </row>
    <row r="164" spans="1:9" ht="34.5" x14ac:dyDescent="0.25">
      <c r="A164" s="52" t="s">
        <v>192</v>
      </c>
      <c r="B164" s="53" t="s">
        <v>190</v>
      </c>
      <c r="C164" s="8">
        <v>2584</v>
      </c>
      <c r="D164" s="8">
        <v>657</v>
      </c>
      <c r="E164" s="8">
        <v>709</v>
      </c>
      <c r="F164" s="8">
        <v>653</v>
      </c>
      <c r="G164" s="8"/>
      <c r="H164" s="8">
        <f>SUM(D164:G164)</f>
        <v>2019</v>
      </c>
      <c r="I164">
        <f t="shared" si="15"/>
        <v>0.78134674922600622</v>
      </c>
    </row>
    <row r="165" spans="1:9" ht="26.25" x14ac:dyDescent="0.25">
      <c r="A165" s="51" t="s">
        <v>193</v>
      </c>
      <c r="B165" s="53" t="s">
        <v>191</v>
      </c>
      <c r="C165" s="8">
        <v>11776</v>
      </c>
      <c r="D165" s="8">
        <v>3039</v>
      </c>
      <c r="E165" s="8">
        <v>3416</v>
      </c>
      <c r="F165" s="8">
        <v>3423</v>
      </c>
      <c r="G165" s="8"/>
      <c r="H165" s="8">
        <f>SUM(D165:G165)</f>
        <v>9878</v>
      </c>
      <c r="I165">
        <f t="shared" si="15"/>
        <v>0.83882472826086951</v>
      </c>
    </row>
    <row r="166" spans="1:9" x14ac:dyDescent="0.25">
      <c r="I166" t="str">
        <f t="shared" si="15"/>
        <v/>
      </c>
    </row>
    <row r="167" spans="1:9" x14ac:dyDescent="0.25">
      <c r="A167" s="32" t="s">
        <v>56</v>
      </c>
      <c r="B167" s="33"/>
      <c r="C167" s="33"/>
      <c r="D167" s="33"/>
      <c r="E167" s="33"/>
      <c r="F167" s="33"/>
      <c r="G167" s="33"/>
      <c r="H167" s="33"/>
      <c r="I167" t="str">
        <f t="shared" si="15"/>
        <v/>
      </c>
    </row>
    <row r="168" spans="1:9" ht="38.25" customHeight="1" x14ac:dyDescent="0.25">
      <c r="A168" s="52" t="s">
        <v>194</v>
      </c>
      <c r="B168" s="53" t="s">
        <v>190</v>
      </c>
      <c r="C168" s="8">
        <v>900</v>
      </c>
      <c r="D168" s="8">
        <v>204</v>
      </c>
      <c r="E168" s="8">
        <v>193</v>
      </c>
      <c r="F168" s="8">
        <v>203</v>
      </c>
      <c r="G168" s="8"/>
      <c r="H168" s="8">
        <f>SUM(D168:G168)</f>
        <v>600</v>
      </c>
      <c r="I168">
        <f t="shared" si="15"/>
        <v>0.66666666666666663</v>
      </c>
    </row>
    <row r="169" spans="1:9" ht="26.25" x14ac:dyDescent="0.25">
      <c r="A169" s="51" t="s">
        <v>195</v>
      </c>
      <c r="B169" s="53" t="s">
        <v>191</v>
      </c>
      <c r="C169" s="8">
        <v>6766</v>
      </c>
      <c r="D169" s="8">
        <v>1553</v>
      </c>
      <c r="E169" s="8">
        <v>1632</v>
      </c>
      <c r="F169" s="8">
        <v>1637</v>
      </c>
      <c r="G169" s="8"/>
      <c r="H169" s="8">
        <f>SUM(D169:G169)</f>
        <v>4822</v>
      </c>
      <c r="I169">
        <f t="shared" si="15"/>
        <v>0.71268105232042567</v>
      </c>
    </row>
    <row r="170" spans="1:9" x14ac:dyDescent="0.25">
      <c r="I170" t="str">
        <f t="shared" si="15"/>
        <v/>
      </c>
    </row>
    <row r="171" spans="1:9" x14ac:dyDescent="0.25">
      <c r="A171" s="32" t="s">
        <v>57</v>
      </c>
      <c r="B171" s="33"/>
      <c r="C171" s="33"/>
      <c r="D171" s="33"/>
      <c r="E171" s="33"/>
      <c r="F171" s="33"/>
      <c r="G171" s="33"/>
      <c r="H171" s="33"/>
      <c r="I171" t="str">
        <f t="shared" si="15"/>
        <v/>
      </c>
    </row>
    <row r="172" spans="1:9" ht="26.25" x14ac:dyDescent="0.25">
      <c r="A172" s="51" t="s">
        <v>332</v>
      </c>
      <c r="B172" s="53" t="s">
        <v>196</v>
      </c>
      <c r="C172" s="8">
        <v>6</v>
      </c>
      <c r="D172" s="8">
        <v>1</v>
      </c>
      <c r="E172" s="8">
        <v>1</v>
      </c>
      <c r="F172" s="8">
        <v>2</v>
      </c>
      <c r="G172" s="8"/>
      <c r="H172" s="8">
        <f>SUM(D172:G172)</f>
        <v>4</v>
      </c>
      <c r="I172">
        <f t="shared" si="15"/>
        <v>0.66666666666666663</v>
      </c>
    </row>
    <row r="173" spans="1:9" ht="26.25" x14ac:dyDescent="0.25">
      <c r="A173" s="51" t="s">
        <v>333</v>
      </c>
      <c r="B173" s="53" t="s">
        <v>197</v>
      </c>
      <c r="C173" s="8">
        <v>4046</v>
      </c>
      <c r="D173" s="8">
        <v>1047</v>
      </c>
      <c r="E173" s="8">
        <v>859</v>
      </c>
      <c r="F173" s="8">
        <v>1098</v>
      </c>
      <c r="G173" s="8"/>
      <c r="H173" s="8">
        <f>SUM(D173:G173)</f>
        <v>3004</v>
      </c>
      <c r="I173">
        <f t="shared" si="15"/>
        <v>0.74246169055857636</v>
      </c>
    </row>
    <row r="174" spans="1:9" x14ac:dyDescent="0.25">
      <c r="I174" t="str">
        <f t="shared" si="15"/>
        <v/>
      </c>
    </row>
    <row r="175" spans="1:9" ht="18" customHeight="1" x14ac:dyDescent="0.25">
      <c r="A175" s="32" t="s">
        <v>203</v>
      </c>
      <c r="B175" s="21"/>
      <c r="C175" s="33"/>
      <c r="D175" s="33"/>
      <c r="E175" s="33"/>
      <c r="F175" s="33"/>
      <c r="G175" s="33"/>
      <c r="H175" s="33"/>
      <c r="I175" t="str">
        <f t="shared" si="15"/>
        <v/>
      </c>
    </row>
    <row r="176" spans="1:9" ht="34.5" x14ac:dyDescent="0.25">
      <c r="A176" s="51" t="s">
        <v>283</v>
      </c>
      <c r="B176" s="53" t="s">
        <v>190</v>
      </c>
      <c r="C176" s="8">
        <v>3444</v>
      </c>
      <c r="D176" s="8">
        <v>890</v>
      </c>
      <c r="E176" s="8">
        <v>801</v>
      </c>
      <c r="F176" s="8">
        <v>797</v>
      </c>
      <c r="G176" s="8"/>
      <c r="H176" s="8">
        <f>SUM(D176:G176)</f>
        <v>2488</v>
      </c>
      <c r="I176">
        <f t="shared" si="15"/>
        <v>0.72241579558652724</v>
      </c>
    </row>
    <row r="177" spans="1:10" ht="39" x14ac:dyDescent="0.25">
      <c r="A177" s="51" t="s">
        <v>284</v>
      </c>
      <c r="B177" s="53" t="s">
        <v>198</v>
      </c>
      <c r="C177" s="8">
        <v>24</v>
      </c>
      <c r="D177" s="8">
        <v>9</v>
      </c>
      <c r="E177" s="8">
        <v>4</v>
      </c>
      <c r="F177" s="8">
        <v>6</v>
      </c>
      <c r="G177" s="8"/>
      <c r="H177" s="8">
        <f t="shared" ref="H177" si="22">SUM(D177:G177)</f>
        <v>19</v>
      </c>
      <c r="I177">
        <f t="shared" si="15"/>
        <v>0.79166666666666663</v>
      </c>
    </row>
    <row r="178" spans="1:10" ht="26.25" x14ac:dyDescent="0.25">
      <c r="A178" s="51" t="s">
        <v>201</v>
      </c>
      <c r="B178" s="53" t="s">
        <v>191</v>
      </c>
      <c r="C178" s="8">
        <v>5371</v>
      </c>
      <c r="D178" s="8">
        <v>1501</v>
      </c>
      <c r="E178" s="8">
        <v>1689</v>
      </c>
      <c r="F178" s="8">
        <v>2136</v>
      </c>
      <c r="G178" s="8"/>
      <c r="H178" s="8">
        <f t="shared" ref="H178:H179" si="23">SUM(D178:G178)</f>
        <v>5326</v>
      </c>
      <c r="I178">
        <f t="shared" si="15"/>
        <v>0.99162167194191031</v>
      </c>
    </row>
    <row r="179" spans="1:10" ht="34.5" x14ac:dyDescent="0.25">
      <c r="A179" s="51" t="s">
        <v>202</v>
      </c>
      <c r="B179" s="53" t="s">
        <v>200</v>
      </c>
      <c r="C179" s="8">
        <v>566</v>
      </c>
      <c r="D179" s="8">
        <v>263</v>
      </c>
      <c r="E179" s="8">
        <v>179</v>
      </c>
      <c r="F179" s="8">
        <v>149</v>
      </c>
      <c r="G179" s="8"/>
      <c r="H179" s="8">
        <f t="shared" si="23"/>
        <v>591</v>
      </c>
      <c r="I179">
        <f t="shared" si="15"/>
        <v>1.0441696113074206</v>
      </c>
      <c r="J179" s="30"/>
    </row>
    <row r="180" spans="1:10" ht="26.25" x14ac:dyDescent="0.25">
      <c r="A180" s="51" t="s">
        <v>285</v>
      </c>
      <c r="B180" s="53" t="s">
        <v>199</v>
      </c>
      <c r="C180" s="8">
        <v>19100</v>
      </c>
      <c r="D180" s="8">
        <v>5232</v>
      </c>
      <c r="E180" s="8">
        <v>5699</v>
      </c>
      <c r="F180" s="8">
        <v>5401</v>
      </c>
      <c r="G180" s="8"/>
      <c r="H180" s="8">
        <f>SUM(D180:G180)</f>
        <v>16332</v>
      </c>
      <c r="I180">
        <f t="shared" si="15"/>
        <v>0.85507853403141365</v>
      </c>
    </row>
    <row r="181" spans="1:10" x14ac:dyDescent="0.25">
      <c r="A181" s="69"/>
      <c r="B181" s="70"/>
      <c r="C181" s="13"/>
      <c r="D181" s="13"/>
      <c r="E181" s="13"/>
      <c r="F181" s="13"/>
      <c r="G181" s="13"/>
      <c r="H181" s="13"/>
      <c r="I181" t="str">
        <f t="shared" si="15"/>
        <v/>
      </c>
    </row>
    <row r="182" spans="1:10" x14ac:dyDescent="0.25">
      <c r="I182" t="str">
        <f t="shared" ref="I182:I215" si="24">IF(C182="","",IFERROR(H182/C182,0))</f>
        <v/>
      </c>
    </row>
    <row r="183" spans="1:10" x14ac:dyDescent="0.25">
      <c r="A183" s="82" t="s">
        <v>58</v>
      </c>
      <c r="B183" s="82"/>
      <c r="C183" s="33"/>
      <c r="D183" s="33"/>
      <c r="E183" s="33"/>
      <c r="F183" s="33"/>
      <c r="G183" s="33"/>
      <c r="H183" s="33"/>
      <c r="I183" t="str">
        <f t="shared" si="24"/>
        <v/>
      </c>
    </row>
    <row r="184" spans="1:10" x14ac:dyDescent="0.25">
      <c r="A184" s="52" t="s">
        <v>204</v>
      </c>
      <c r="B184" s="53" t="s">
        <v>179</v>
      </c>
      <c r="C184" s="8">
        <v>1714</v>
      </c>
      <c r="D184" s="8">
        <v>571</v>
      </c>
      <c r="E184" s="8">
        <v>476</v>
      </c>
      <c r="F184" s="8">
        <v>419</v>
      </c>
      <c r="G184" s="8"/>
      <c r="H184" s="8">
        <f>SUM(D184:G184)</f>
        <v>1466</v>
      </c>
      <c r="I184">
        <f t="shared" si="24"/>
        <v>0.85530921820303385</v>
      </c>
    </row>
    <row r="185" spans="1:10" x14ac:dyDescent="0.25">
      <c r="A185" s="11"/>
      <c r="B185" s="12"/>
      <c r="C185" s="13"/>
      <c r="D185" s="13"/>
      <c r="E185" s="13"/>
      <c r="F185" s="13"/>
      <c r="G185" s="13"/>
      <c r="H185" s="13"/>
      <c r="I185" t="str">
        <f t="shared" si="24"/>
        <v/>
      </c>
    </row>
    <row r="186" spans="1:10" ht="15" customHeight="1" x14ac:dyDescent="0.25">
      <c r="A186" s="11"/>
      <c r="B186" s="12"/>
      <c r="C186" s="13"/>
      <c r="D186" s="13"/>
      <c r="E186" s="13"/>
      <c r="F186" s="13"/>
      <c r="G186" s="13"/>
      <c r="H186" s="13"/>
      <c r="I186" t="str">
        <f t="shared" ref="I186:I188" si="25">IF(C186="","",IFERROR(H186/C186,0))</f>
        <v/>
      </c>
    </row>
    <row r="187" spans="1:10" ht="15" customHeight="1" x14ac:dyDescent="0.25">
      <c r="A187" s="33" t="s">
        <v>146</v>
      </c>
      <c r="B187" s="33"/>
      <c r="C187" s="33"/>
      <c r="D187" s="33"/>
      <c r="E187" s="33"/>
      <c r="F187" s="33"/>
      <c r="G187" s="33"/>
      <c r="H187" s="33"/>
      <c r="I187" t="str">
        <f t="shared" si="25"/>
        <v/>
      </c>
    </row>
    <row r="188" spans="1:10" ht="29.25" customHeight="1" x14ac:dyDescent="0.25">
      <c r="A188" s="57" t="s">
        <v>205</v>
      </c>
      <c r="B188" s="53" t="s">
        <v>179</v>
      </c>
      <c r="C188" s="8">
        <v>32532</v>
      </c>
      <c r="D188" s="8">
        <v>8082</v>
      </c>
      <c r="E188" s="8">
        <v>7622</v>
      </c>
      <c r="F188" s="8">
        <v>7831</v>
      </c>
      <c r="G188" s="8"/>
      <c r="H188" s="8">
        <f>SUM(D188:G188)</f>
        <v>23535</v>
      </c>
      <c r="I188">
        <f t="shared" si="25"/>
        <v>0.72344153448911841</v>
      </c>
    </row>
    <row r="189" spans="1:10" x14ac:dyDescent="0.25">
      <c r="I189" t="str">
        <f t="shared" si="24"/>
        <v/>
      </c>
    </row>
    <row r="190" spans="1:10" x14ac:dyDescent="0.25">
      <c r="A190" s="32" t="s">
        <v>59</v>
      </c>
      <c r="B190" s="33"/>
      <c r="C190" s="33"/>
      <c r="D190" s="33"/>
      <c r="E190" s="33"/>
      <c r="F190" s="33"/>
      <c r="G190" s="44"/>
      <c r="H190" s="33"/>
      <c r="I190" t="str">
        <f t="shared" si="24"/>
        <v/>
      </c>
    </row>
    <row r="191" spans="1:10" ht="26.25" x14ac:dyDescent="0.25">
      <c r="A191" s="51" t="s">
        <v>286</v>
      </c>
      <c r="B191" s="54" t="s">
        <v>210</v>
      </c>
      <c r="C191" s="8">
        <v>1324</v>
      </c>
      <c r="D191" s="8">
        <v>263</v>
      </c>
      <c r="E191" s="8">
        <v>420</v>
      </c>
      <c r="F191" s="8">
        <v>288</v>
      </c>
      <c r="G191" s="8"/>
      <c r="H191" s="8">
        <f>SUM(D191:G191)</f>
        <v>971</v>
      </c>
      <c r="I191">
        <f t="shared" si="24"/>
        <v>0.7333836858006042</v>
      </c>
    </row>
    <row r="192" spans="1:10" ht="34.5" x14ac:dyDescent="0.25">
      <c r="A192" s="52" t="s">
        <v>212</v>
      </c>
      <c r="B192" s="54" t="s">
        <v>207</v>
      </c>
      <c r="C192" s="8">
        <v>1392</v>
      </c>
      <c r="D192" s="8">
        <v>233</v>
      </c>
      <c r="E192" s="8">
        <v>401</v>
      </c>
      <c r="F192" s="8">
        <v>402</v>
      </c>
      <c r="G192" s="8"/>
      <c r="H192" s="8">
        <f t="shared" ref="H192:H197" si="26">SUM(D192:G192)</f>
        <v>1036</v>
      </c>
      <c r="I192">
        <f t="shared" si="24"/>
        <v>0.74425287356321834</v>
      </c>
    </row>
    <row r="193" spans="1:11" ht="26.25" x14ac:dyDescent="0.25">
      <c r="A193" s="51" t="s">
        <v>213</v>
      </c>
      <c r="B193" s="58" t="s">
        <v>208</v>
      </c>
      <c r="C193" s="8">
        <v>40</v>
      </c>
      <c r="D193" s="8">
        <v>5</v>
      </c>
      <c r="E193" s="8">
        <v>7</v>
      </c>
      <c r="F193" s="8">
        <v>2</v>
      </c>
      <c r="G193" s="8"/>
      <c r="H193" s="8">
        <f t="shared" si="26"/>
        <v>14</v>
      </c>
      <c r="I193">
        <f t="shared" si="24"/>
        <v>0.35</v>
      </c>
    </row>
    <row r="194" spans="1:11" x14ac:dyDescent="0.25">
      <c r="A194" s="52" t="s">
        <v>287</v>
      </c>
      <c r="B194" s="58" t="s">
        <v>206</v>
      </c>
      <c r="C194" s="8">
        <v>8</v>
      </c>
      <c r="D194" s="8">
        <v>2</v>
      </c>
      <c r="E194" s="8">
        <v>2</v>
      </c>
      <c r="F194" s="8">
        <v>2</v>
      </c>
      <c r="G194" s="8"/>
      <c r="H194" s="8">
        <f>SUM(D194:G194)</f>
        <v>6</v>
      </c>
      <c r="I194">
        <f t="shared" si="24"/>
        <v>0.75</v>
      </c>
    </row>
    <row r="195" spans="1:11" ht="26.25" x14ac:dyDescent="0.25">
      <c r="A195" s="51" t="s">
        <v>334</v>
      </c>
      <c r="B195" s="58" t="s">
        <v>209</v>
      </c>
      <c r="C195" s="8">
        <v>112</v>
      </c>
      <c r="D195" s="8">
        <v>30</v>
      </c>
      <c r="E195" s="8">
        <v>27</v>
      </c>
      <c r="F195" s="8">
        <v>19</v>
      </c>
      <c r="G195" s="8"/>
      <c r="H195" s="8">
        <f>SUM(D195:G195)</f>
        <v>76</v>
      </c>
      <c r="I195">
        <f t="shared" si="24"/>
        <v>0.6785714285714286</v>
      </c>
    </row>
    <row r="196" spans="1:11" ht="26.25" x14ac:dyDescent="0.25">
      <c r="A196" s="51" t="s">
        <v>335</v>
      </c>
      <c r="B196" s="58" t="s">
        <v>209</v>
      </c>
      <c r="C196" s="8">
        <v>800</v>
      </c>
      <c r="D196" s="8">
        <v>172</v>
      </c>
      <c r="E196" s="8">
        <v>235</v>
      </c>
      <c r="F196" s="8">
        <v>246</v>
      </c>
      <c r="G196" s="8"/>
      <c r="H196" s="8">
        <f t="shared" si="26"/>
        <v>653</v>
      </c>
      <c r="I196">
        <f t="shared" si="24"/>
        <v>0.81625000000000003</v>
      </c>
    </row>
    <row r="197" spans="1:11" ht="26.25" x14ac:dyDescent="0.25">
      <c r="A197" s="51" t="s">
        <v>214</v>
      </c>
      <c r="B197" s="54" t="s">
        <v>211</v>
      </c>
      <c r="C197" s="27">
        <v>542</v>
      </c>
      <c r="D197" s="27">
        <v>132</v>
      </c>
      <c r="E197" s="27">
        <v>158</v>
      </c>
      <c r="F197" s="27">
        <v>107</v>
      </c>
      <c r="G197" s="27"/>
      <c r="H197" s="8">
        <f t="shared" si="26"/>
        <v>397</v>
      </c>
      <c r="I197">
        <f t="shared" si="24"/>
        <v>0.73247232472324719</v>
      </c>
      <c r="J197" s="30"/>
      <c r="K197" s="30"/>
    </row>
    <row r="198" spans="1:11" x14ac:dyDescent="0.25">
      <c r="I198" t="str">
        <f t="shared" si="24"/>
        <v/>
      </c>
    </row>
    <row r="199" spans="1:11" x14ac:dyDescent="0.25">
      <c r="A199" s="32" t="s">
        <v>60</v>
      </c>
      <c r="B199" s="33"/>
      <c r="C199" s="33"/>
      <c r="D199" s="33"/>
      <c r="E199" s="33"/>
      <c r="F199" s="33"/>
      <c r="G199" s="33"/>
      <c r="H199" s="33"/>
      <c r="I199" t="str">
        <f t="shared" si="24"/>
        <v/>
      </c>
    </row>
    <row r="200" spans="1:11" ht="26.25" x14ac:dyDescent="0.25">
      <c r="A200" s="51" t="s">
        <v>220</v>
      </c>
      <c r="B200" s="53" t="s">
        <v>215</v>
      </c>
      <c r="C200" s="8">
        <v>59262</v>
      </c>
      <c r="D200" s="8">
        <v>13241</v>
      </c>
      <c r="E200" s="8">
        <v>12323</v>
      </c>
      <c r="F200" s="8">
        <v>12010</v>
      </c>
      <c r="G200" s="8"/>
      <c r="H200" s="8">
        <f>SUM(D200:G200)</f>
        <v>37574</v>
      </c>
      <c r="I200" s="73">
        <f t="shared" si="24"/>
        <v>0.6340319260234214</v>
      </c>
    </row>
    <row r="201" spans="1:11" ht="26.25" x14ac:dyDescent="0.25">
      <c r="A201" s="51" t="s">
        <v>221</v>
      </c>
      <c r="B201" s="53" t="s">
        <v>10</v>
      </c>
      <c r="C201" s="8">
        <v>23152</v>
      </c>
      <c r="D201" s="8">
        <v>7375</v>
      </c>
      <c r="E201" s="8">
        <v>5617</v>
      </c>
      <c r="F201" s="8">
        <v>4282</v>
      </c>
      <c r="G201" s="8"/>
      <c r="H201" s="8">
        <f>SUM(D201:G201)</f>
        <v>17274</v>
      </c>
      <c r="I201">
        <f t="shared" si="24"/>
        <v>0.74611264685556322</v>
      </c>
    </row>
    <row r="202" spans="1:11" x14ac:dyDescent="0.25">
      <c r="I202" t="str">
        <f t="shared" si="24"/>
        <v/>
      </c>
    </row>
    <row r="203" spans="1:11" x14ac:dyDescent="0.25">
      <c r="A203" s="32" t="s">
        <v>61</v>
      </c>
      <c r="B203" s="33"/>
      <c r="C203" s="33"/>
      <c r="D203" s="33"/>
      <c r="E203" s="33"/>
      <c r="F203" s="33"/>
      <c r="G203" s="33"/>
      <c r="H203" s="33"/>
      <c r="I203" t="str">
        <f t="shared" si="24"/>
        <v/>
      </c>
    </row>
    <row r="204" spans="1:11" ht="26.25" x14ac:dyDescent="0.25">
      <c r="A204" s="51" t="s">
        <v>222</v>
      </c>
      <c r="B204" s="53" t="s">
        <v>216</v>
      </c>
      <c r="C204" s="8">
        <v>200</v>
      </c>
      <c r="D204" s="8">
        <v>50</v>
      </c>
      <c r="E204" s="8">
        <v>50</v>
      </c>
      <c r="F204" s="8">
        <v>50</v>
      </c>
      <c r="G204" s="8"/>
      <c r="H204" s="8">
        <f>SUM(D204:G204)</f>
        <v>150</v>
      </c>
      <c r="I204">
        <f t="shared" ref="I204" si="27">IF(C204="","",IFERROR(H204/C204,0))</f>
        <v>0.75</v>
      </c>
    </row>
    <row r="205" spans="1:11" x14ac:dyDescent="0.25">
      <c r="A205" s="52" t="s">
        <v>223</v>
      </c>
      <c r="B205" s="53" t="s">
        <v>217</v>
      </c>
      <c r="C205" s="8">
        <v>3727</v>
      </c>
      <c r="D205" s="8">
        <v>1012</v>
      </c>
      <c r="E205" s="8">
        <v>1009</v>
      </c>
      <c r="F205" s="8">
        <v>789</v>
      </c>
      <c r="G205" s="8"/>
      <c r="H205" s="8">
        <f>SUM(D205:G205)</f>
        <v>2810</v>
      </c>
      <c r="I205">
        <f t="shared" ref="I205" si="28">IF(C205="","",IFERROR(H205/C205,0))</f>
        <v>0.75395760665414546</v>
      </c>
    </row>
    <row r="206" spans="1:11" x14ac:dyDescent="0.25">
      <c r="I206" t="str">
        <f t="shared" si="24"/>
        <v/>
      </c>
    </row>
    <row r="207" spans="1:11" x14ac:dyDescent="0.25">
      <c r="A207" s="32" t="s">
        <v>62</v>
      </c>
      <c r="B207" s="33"/>
      <c r="C207" s="33"/>
      <c r="D207" s="33"/>
      <c r="E207" s="33"/>
      <c r="F207" s="33"/>
      <c r="G207" s="33"/>
      <c r="H207" s="33"/>
      <c r="I207" t="str">
        <f t="shared" si="24"/>
        <v/>
      </c>
    </row>
    <row r="208" spans="1:11" ht="26.25" x14ac:dyDescent="0.25">
      <c r="A208" s="51" t="s">
        <v>224</v>
      </c>
      <c r="B208" s="53" t="s">
        <v>218</v>
      </c>
      <c r="C208" s="8">
        <v>25</v>
      </c>
      <c r="D208" s="8">
        <v>6</v>
      </c>
      <c r="E208" s="8">
        <v>6</v>
      </c>
      <c r="F208" s="8">
        <v>6</v>
      </c>
      <c r="G208" s="8"/>
      <c r="H208" s="8">
        <f t="shared" ref="H208:H209" si="29">SUM(D208:G208)</f>
        <v>18</v>
      </c>
      <c r="I208">
        <f t="shared" si="24"/>
        <v>0.72</v>
      </c>
    </row>
    <row r="209" spans="1:9" ht="26.25" x14ac:dyDescent="0.25">
      <c r="A209" s="51" t="s">
        <v>225</v>
      </c>
      <c r="B209" s="53" t="s">
        <v>219</v>
      </c>
      <c r="C209" s="8">
        <v>780</v>
      </c>
      <c r="D209" s="8">
        <v>163</v>
      </c>
      <c r="E209" s="8">
        <v>132</v>
      </c>
      <c r="F209" s="8">
        <v>207</v>
      </c>
      <c r="G209" s="8"/>
      <c r="H209" s="8">
        <f t="shared" si="29"/>
        <v>502</v>
      </c>
      <c r="I209">
        <f t="shared" si="24"/>
        <v>0.64358974358974363</v>
      </c>
    </row>
    <row r="210" spans="1:9" x14ac:dyDescent="0.25">
      <c r="I210" t="str">
        <f t="shared" si="24"/>
        <v/>
      </c>
    </row>
    <row r="211" spans="1:9" x14ac:dyDescent="0.25">
      <c r="A211" s="32" t="s">
        <v>63</v>
      </c>
      <c r="B211" s="33"/>
      <c r="C211" s="33"/>
      <c r="D211" s="33"/>
      <c r="E211" s="33"/>
      <c r="F211" s="33"/>
      <c r="G211" s="33"/>
      <c r="H211" s="33"/>
      <c r="I211" t="str">
        <f t="shared" si="24"/>
        <v/>
      </c>
    </row>
    <row r="212" spans="1:9" ht="39" x14ac:dyDescent="0.25">
      <c r="A212" s="51" t="s">
        <v>277</v>
      </c>
      <c r="B212" s="53" t="s">
        <v>226</v>
      </c>
      <c r="C212" s="8">
        <v>215</v>
      </c>
      <c r="D212" s="8">
        <v>42</v>
      </c>
      <c r="E212" s="8">
        <v>42</v>
      </c>
      <c r="F212" s="8">
        <v>94</v>
      </c>
      <c r="G212" s="8"/>
      <c r="H212" s="8">
        <f>SUM(D212:G212)</f>
        <v>178</v>
      </c>
      <c r="I212">
        <f t="shared" si="24"/>
        <v>0.82790697674418601</v>
      </c>
    </row>
    <row r="213" spans="1:9" x14ac:dyDescent="0.25">
      <c r="I213" t="str">
        <f t="shared" si="24"/>
        <v/>
      </c>
    </row>
    <row r="214" spans="1:9" x14ac:dyDescent="0.25">
      <c r="A214" s="32" t="s">
        <v>64</v>
      </c>
      <c r="B214" s="33"/>
      <c r="C214" s="33"/>
      <c r="D214" s="33"/>
      <c r="E214" s="33"/>
      <c r="F214" s="33"/>
      <c r="G214" s="33"/>
      <c r="H214" s="33"/>
      <c r="I214" t="str">
        <f t="shared" si="24"/>
        <v/>
      </c>
    </row>
    <row r="215" spans="1:9" ht="39" x14ac:dyDescent="0.25">
      <c r="A215" s="51" t="s">
        <v>227</v>
      </c>
      <c r="B215" s="53" t="s">
        <v>226</v>
      </c>
      <c r="C215" s="8">
        <v>198</v>
      </c>
      <c r="D215" s="8">
        <v>65</v>
      </c>
      <c r="E215" s="8">
        <v>48</v>
      </c>
      <c r="F215" s="8">
        <v>44</v>
      </c>
      <c r="G215" s="8"/>
      <c r="H215" s="8">
        <f>SUM(D215:G215)</f>
        <v>157</v>
      </c>
      <c r="I215">
        <f t="shared" si="24"/>
        <v>0.79292929292929293</v>
      </c>
    </row>
    <row r="216" spans="1:9" x14ac:dyDescent="0.25">
      <c r="A216" s="60"/>
      <c r="I216" t="str">
        <f t="shared" ref="I216:I252" si="30">IF(C216="","",IFERROR(H216/C216,0))</f>
        <v/>
      </c>
    </row>
    <row r="217" spans="1:9" x14ac:dyDescent="0.25">
      <c r="A217" s="59" t="s">
        <v>312</v>
      </c>
      <c r="B217" s="33"/>
      <c r="C217" s="33"/>
      <c r="D217" s="33"/>
      <c r="E217" s="33"/>
      <c r="F217" s="33"/>
      <c r="G217" s="33"/>
      <c r="H217" s="33"/>
      <c r="I217" t="str">
        <f t="shared" si="30"/>
        <v/>
      </c>
    </row>
    <row r="218" spans="1:9" ht="18" customHeight="1" x14ac:dyDescent="0.25">
      <c r="A218" s="52" t="s">
        <v>229</v>
      </c>
      <c r="B218" s="58" t="s">
        <v>228</v>
      </c>
      <c r="C218" s="8">
        <v>385</v>
      </c>
      <c r="D218" s="8">
        <v>97</v>
      </c>
      <c r="E218" s="8">
        <v>71</v>
      </c>
      <c r="F218" s="8">
        <v>70</v>
      </c>
      <c r="G218" s="8"/>
      <c r="H218" s="8">
        <f>SUM(D218:G218)</f>
        <v>238</v>
      </c>
      <c r="I218">
        <f t="shared" si="30"/>
        <v>0.61818181818181817</v>
      </c>
    </row>
    <row r="219" spans="1:9" x14ac:dyDescent="0.25">
      <c r="I219" t="str">
        <f t="shared" si="30"/>
        <v/>
      </c>
    </row>
    <row r="220" spans="1:9" x14ac:dyDescent="0.25">
      <c r="A220" s="32" t="s">
        <v>311</v>
      </c>
      <c r="B220" s="33"/>
      <c r="C220" s="33"/>
      <c r="D220" s="33"/>
      <c r="E220" s="33"/>
      <c r="F220" s="33"/>
      <c r="G220" s="33"/>
      <c r="H220" s="33"/>
      <c r="I220" t="str">
        <f t="shared" si="30"/>
        <v/>
      </c>
    </row>
    <row r="221" spans="1:9" ht="18" customHeight="1" x14ac:dyDescent="0.25">
      <c r="A221" s="51" t="s">
        <v>233</v>
      </c>
      <c r="B221" s="53" t="s">
        <v>162</v>
      </c>
      <c r="C221" s="8">
        <v>8240</v>
      </c>
      <c r="D221" s="8">
        <v>1478</v>
      </c>
      <c r="E221" s="8">
        <v>1477</v>
      </c>
      <c r="F221" s="8">
        <v>1669</v>
      </c>
      <c r="G221" s="8"/>
      <c r="H221" s="8">
        <f>SUM(D221:G221)</f>
        <v>4624</v>
      </c>
      <c r="I221" s="73">
        <f t="shared" si="30"/>
        <v>0.56116504854368932</v>
      </c>
    </row>
    <row r="222" spans="1:9" x14ac:dyDescent="0.25">
      <c r="C222" s="14"/>
      <c r="I222" t="str">
        <f t="shared" si="30"/>
        <v/>
      </c>
    </row>
    <row r="223" spans="1:9" x14ac:dyDescent="0.25">
      <c r="A223" s="32" t="s">
        <v>308</v>
      </c>
      <c r="B223" s="33"/>
      <c r="C223" s="43"/>
      <c r="D223" s="33"/>
      <c r="E223" s="33"/>
      <c r="F223" s="33"/>
      <c r="G223" s="33"/>
      <c r="H223" s="33"/>
      <c r="I223" t="str">
        <f t="shared" si="30"/>
        <v/>
      </c>
    </row>
    <row r="224" spans="1:9" x14ac:dyDescent="0.25">
      <c r="A224" s="52" t="s">
        <v>234</v>
      </c>
      <c r="B224" s="53" t="s">
        <v>162</v>
      </c>
      <c r="C224" s="8">
        <v>15215</v>
      </c>
      <c r="D224" s="8">
        <v>5319</v>
      </c>
      <c r="E224" s="8">
        <v>4713</v>
      </c>
      <c r="F224" s="8">
        <v>3588</v>
      </c>
      <c r="G224" s="8"/>
      <c r="H224" s="8">
        <f>SUM(D224:G224)</f>
        <v>13620</v>
      </c>
      <c r="I224">
        <f t="shared" si="30"/>
        <v>0.89516924088070982</v>
      </c>
    </row>
    <row r="225" spans="1:9" x14ac:dyDescent="0.25">
      <c r="I225" t="str">
        <f t="shared" si="30"/>
        <v/>
      </c>
    </row>
    <row r="226" spans="1:9" x14ac:dyDescent="0.25">
      <c r="A226" s="32" t="s">
        <v>309</v>
      </c>
      <c r="B226" s="33"/>
      <c r="C226" s="33"/>
      <c r="D226" s="33"/>
      <c r="E226" s="33"/>
      <c r="F226" s="33"/>
      <c r="G226" s="33"/>
      <c r="H226" s="33"/>
      <c r="I226" t="str">
        <f t="shared" si="30"/>
        <v/>
      </c>
    </row>
    <row r="227" spans="1:9" x14ac:dyDescent="0.25">
      <c r="A227" s="52" t="s">
        <v>235</v>
      </c>
      <c r="B227" s="53" t="s">
        <v>162</v>
      </c>
      <c r="C227" s="8">
        <v>7755</v>
      </c>
      <c r="D227" s="8">
        <v>2458</v>
      </c>
      <c r="E227" s="8">
        <v>2191</v>
      </c>
      <c r="F227" s="8">
        <v>1966</v>
      </c>
      <c r="G227" s="8"/>
      <c r="H227" s="8">
        <f>SUM(D227:G227)</f>
        <v>6615</v>
      </c>
      <c r="I227">
        <f t="shared" si="30"/>
        <v>0.85299806576402326</v>
      </c>
    </row>
    <row r="228" spans="1:9" x14ac:dyDescent="0.25">
      <c r="I228" t="str">
        <f t="shared" si="30"/>
        <v/>
      </c>
    </row>
    <row r="229" spans="1:9" x14ac:dyDescent="0.25">
      <c r="A229" s="32" t="s">
        <v>310</v>
      </c>
      <c r="B229" s="33"/>
      <c r="C229" s="33"/>
      <c r="D229" s="33"/>
      <c r="E229" s="33"/>
      <c r="F229" s="33"/>
      <c r="G229" s="33"/>
      <c r="H229" s="33"/>
      <c r="I229" t="str">
        <f t="shared" si="30"/>
        <v/>
      </c>
    </row>
    <row r="230" spans="1:9" x14ac:dyDescent="0.25">
      <c r="A230" s="52" t="s">
        <v>236</v>
      </c>
      <c r="B230" s="58" t="s">
        <v>228</v>
      </c>
      <c r="C230" s="8">
        <v>3120</v>
      </c>
      <c r="D230" s="8">
        <v>899</v>
      </c>
      <c r="E230" s="8">
        <v>999</v>
      </c>
      <c r="F230" s="8">
        <v>933</v>
      </c>
      <c r="G230" s="8"/>
      <c r="H230" s="8">
        <f>SUM(D230:G230)</f>
        <v>2831</v>
      </c>
      <c r="I230" s="73">
        <f t="shared" si="30"/>
        <v>0.90737179487179487</v>
      </c>
    </row>
    <row r="231" spans="1:9" x14ac:dyDescent="0.25">
      <c r="A231" s="68"/>
      <c r="B231" s="71"/>
      <c r="C231" s="13"/>
      <c r="D231" s="13"/>
      <c r="E231" s="13"/>
      <c r="F231" s="13"/>
      <c r="G231" s="13"/>
      <c r="H231" s="13"/>
      <c r="I231" t="str">
        <f t="shared" si="30"/>
        <v/>
      </c>
    </row>
    <row r="232" spans="1:9" x14ac:dyDescent="0.25">
      <c r="A232" s="32" t="s">
        <v>305</v>
      </c>
      <c r="B232" s="33"/>
      <c r="C232" s="43"/>
      <c r="D232" s="33"/>
      <c r="E232" s="33"/>
      <c r="F232" s="33"/>
      <c r="G232" s="33"/>
      <c r="H232" s="33"/>
      <c r="I232" t="str">
        <f t="shared" si="30"/>
        <v/>
      </c>
    </row>
    <row r="233" spans="1:9" x14ac:dyDescent="0.25">
      <c r="A233" s="52" t="s">
        <v>234</v>
      </c>
      <c r="B233" s="53" t="s">
        <v>162</v>
      </c>
      <c r="C233" s="8">
        <v>9747</v>
      </c>
      <c r="D233" s="8">
        <v>2280</v>
      </c>
      <c r="E233" s="8">
        <v>2396</v>
      </c>
      <c r="F233" s="8">
        <v>5349</v>
      </c>
      <c r="G233" s="8"/>
      <c r="H233" s="8">
        <f>SUM(D233:G233)</f>
        <v>10025</v>
      </c>
      <c r="I233">
        <f t="shared" si="30"/>
        <v>1.0285215963886325</v>
      </c>
    </row>
    <row r="234" spans="1:9" x14ac:dyDescent="0.25">
      <c r="I234" t="str">
        <f t="shared" si="30"/>
        <v/>
      </c>
    </row>
    <row r="235" spans="1:9" x14ac:dyDescent="0.25">
      <c r="A235" s="32" t="s">
        <v>306</v>
      </c>
      <c r="B235" s="33"/>
      <c r="C235" s="33"/>
      <c r="D235" s="33"/>
      <c r="E235" s="33"/>
      <c r="F235" s="33"/>
      <c r="G235" s="33"/>
      <c r="H235" s="33"/>
      <c r="I235" t="str">
        <f t="shared" si="30"/>
        <v/>
      </c>
    </row>
    <row r="236" spans="1:9" x14ac:dyDescent="0.25">
      <c r="A236" s="52" t="s">
        <v>235</v>
      </c>
      <c r="B236" s="53" t="s">
        <v>162</v>
      </c>
      <c r="C236" s="8">
        <v>15020</v>
      </c>
      <c r="D236" s="8">
        <v>4246</v>
      </c>
      <c r="E236" s="8">
        <v>4575</v>
      </c>
      <c r="F236" s="8">
        <v>3950</v>
      </c>
      <c r="G236" s="8"/>
      <c r="H236" s="8">
        <f>SUM(D236:G236)</f>
        <v>12771</v>
      </c>
      <c r="I236" s="73">
        <f t="shared" si="30"/>
        <v>0.8502663115845539</v>
      </c>
    </row>
    <row r="237" spans="1:9" x14ac:dyDescent="0.25">
      <c r="I237" t="str">
        <f t="shared" si="30"/>
        <v/>
      </c>
    </row>
    <row r="238" spans="1:9" x14ac:dyDescent="0.25">
      <c r="A238" s="32" t="s">
        <v>307</v>
      </c>
      <c r="B238" s="33"/>
      <c r="C238" s="33"/>
      <c r="D238" s="33"/>
      <c r="E238" s="33"/>
      <c r="F238" s="33"/>
      <c r="G238" s="33"/>
      <c r="H238" s="33"/>
      <c r="I238" t="str">
        <f t="shared" si="30"/>
        <v/>
      </c>
    </row>
    <row r="239" spans="1:9" x14ac:dyDescent="0.25">
      <c r="A239" s="52" t="s">
        <v>236</v>
      </c>
      <c r="B239" s="58" t="s">
        <v>230</v>
      </c>
      <c r="C239" s="8">
        <v>6380</v>
      </c>
      <c r="D239" s="8">
        <v>1428</v>
      </c>
      <c r="E239" s="8">
        <v>2263</v>
      </c>
      <c r="F239" s="8">
        <v>1747</v>
      </c>
      <c r="G239" s="8"/>
      <c r="H239" s="8">
        <f>SUM(D239:G239)</f>
        <v>5438</v>
      </c>
      <c r="I239">
        <f t="shared" si="30"/>
        <v>0.8523510971786834</v>
      </c>
    </row>
    <row r="240" spans="1:9" x14ac:dyDescent="0.25">
      <c r="I240" t="str">
        <f t="shared" si="30"/>
        <v/>
      </c>
    </row>
    <row r="241" spans="1:9" x14ac:dyDescent="0.25">
      <c r="A241" s="32" t="s">
        <v>65</v>
      </c>
      <c r="B241" s="33"/>
      <c r="C241" s="33"/>
      <c r="D241" s="33"/>
      <c r="E241" s="33"/>
      <c r="F241" s="33"/>
      <c r="G241" s="33"/>
      <c r="H241" s="33"/>
      <c r="I241" t="str">
        <f t="shared" si="30"/>
        <v/>
      </c>
    </row>
    <row r="242" spans="1:9" ht="18" customHeight="1" x14ac:dyDescent="0.25">
      <c r="A242" s="52" t="s">
        <v>231</v>
      </c>
      <c r="B242" s="53" t="s">
        <v>162</v>
      </c>
      <c r="C242" s="8">
        <v>1515</v>
      </c>
      <c r="D242" s="8">
        <v>517</v>
      </c>
      <c r="E242" s="8">
        <v>438</v>
      </c>
      <c r="F242" s="8">
        <v>419</v>
      </c>
      <c r="G242" s="8"/>
      <c r="H242" s="8">
        <f>SUM(D242:G242)</f>
        <v>1374</v>
      </c>
      <c r="I242" s="73">
        <f t="shared" si="30"/>
        <v>0.90693069306930696</v>
      </c>
    </row>
    <row r="243" spans="1:9" ht="26.25" x14ac:dyDescent="0.25">
      <c r="A243" s="51" t="s">
        <v>232</v>
      </c>
      <c r="B243" s="53" t="s">
        <v>162</v>
      </c>
      <c r="C243" s="8">
        <v>4805</v>
      </c>
      <c r="D243" s="8">
        <v>1564</v>
      </c>
      <c r="E243" s="8">
        <v>1359</v>
      </c>
      <c r="F243" s="8">
        <v>1302</v>
      </c>
      <c r="G243" s="8"/>
      <c r="H243" s="8">
        <f>SUM(D243:G243)</f>
        <v>4225</v>
      </c>
      <c r="I243" s="73">
        <f t="shared" si="30"/>
        <v>0.87929240374609785</v>
      </c>
    </row>
    <row r="244" spans="1:9" x14ac:dyDescent="0.25">
      <c r="I244" t="str">
        <f t="shared" si="30"/>
        <v/>
      </c>
    </row>
    <row r="245" spans="1:9" x14ac:dyDescent="0.25">
      <c r="A245" s="32" t="s">
        <v>66</v>
      </c>
      <c r="B245" s="33"/>
      <c r="C245" s="33"/>
      <c r="D245" s="33"/>
      <c r="E245" s="33"/>
      <c r="F245" s="33"/>
      <c r="G245" s="33"/>
      <c r="H245" s="33"/>
      <c r="I245" t="str">
        <f t="shared" si="30"/>
        <v/>
      </c>
    </row>
    <row r="246" spans="1:9" ht="18" customHeight="1" x14ac:dyDescent="0.25">
      <c r="A246" s="52" t="s">
        <v>238</v>
      </c>
      <c r="B246" s="53" t="s">
        <v>228</v>
      </c>
      <c r="C246" s="8">
        <v>10987</v>
      </c>
      <c r="D246" s="8">
        <v>3721</v>
      </c>
      <c r="E246" s="8">
        <v>3223</v>
      </c>
      <c r="F246" s="8">
        <v>3257</v>
      </c>
      <c r="G246" s="8"/>
      <c r="H246" s="8">
        <f>SUM(D246:G246)</f>
        <v>10201</v>
      </c>
      <c r="I246">
        <f t="shared" si="30"/>
        <v>0.92846090834622741</v>
      </c>
    </row>
    <row r="247" spans="1:9" x14ac:dyDescent="0.25">
      <c r="I247" t="str">
        <f t="shared" si="30"/>
        <v/>
      </c>
    </row>
    <row r="248" spans="1:9" x14ac:dyDescent="0.25">
      <c r="A248" s="32" t="s">
        <v>67</v>
      </c>
      <c r="B248" s="33"/>
      <c r="C248" s="33"/>
      <c r="D248" s="33"/>
      <c r="E248" s="33"/>
      <c r="F248" s="33"/>
      <c r="G248" s="33"/>
      <c r="H248" s="33"/>
      <c r="I248" t="str">
        <f t="shared" si="30"/>
        <v/>
      </c>
    </row>
    <row r="249" spans="1:9" ht="23.25" x14ac:dyDescent="0.25">
      <c r="A249" s="52" t="s">
        <v>240</v>
      </c>
      <c r="B249" s="53" t="s">
        <v>239</v>
      </c>
      <c r="C249" s="8">
        <v>4570</v>
      </c>
      <c r="D249" s="8">
        <v>1199</v>
      </c>
      <c r="E249" s="8">
        <v>1165</v>
      </c>
      <c r="F249" s="8">
        <v>1364</v>
      </c>
      <c r="G249" s="8"/>
      <c r="H249" s="8">
        <f t="shared" ref="H249" si="31">SUM(D249:G249)</f>
        <v>3728</v>
      </c>
      <c r="I249">
        <f t="shared" si="30"/>
        <v>0.8157549234135667</v>
      </c>
    </row>
    <row r="250" spans="1:9" x14ac:dyDescent="0.25">
      <c r="I250" t="str">
        <f t="shared" si="30"/>
        <v/>
      </c>
    </row>
    <row r="251" spans="1:9" x14ac:dyDescent="0.25">
      <c r="A251" s="32" t="s">
        <v>68</v>
      </c>
      <c r="B251" s="33"/>
      <c r="C251" s="33"/>
      <c r="D251" s="33"/>
      <c r="E251" s="33"/>
      <c r="F251" s="33"/>
      <c r="G251" s="33"/>
      <c r="H251" s="33"/>
      <c r="I251" t="str">
        <f t="shared" si="30"/>
        <v/>
      </c>
    </row>
    <row r="252" spans="1:9" ht="18" customHeight="1" x14ac:dyDescent="0.25">
      <c r="A252" s="52" t="s">
        <v>241</v>
      </c>
      <c r="B252" s="53" t="s">
        <v>230</v>
      </c>
      <c r="C252" s="8">
        <v>12530</v>
      </c>
      <c r="D252" s="8">
        <v>3308</v>
      </c>
      <c r="E252" s="8">
        <v>3408</v>
      </c>
      <c r="F252" s="8">
        <v>4451</v>
      </c>
      <c r="G252" s="8"/>
      <c r="H252" s="8">
        <f t="shared" ref="H252" si="32">SUM(D252:G252)</f>
        <v>11167</v>
      </c>
      <c r="I252">
        <f t="shared" si="30"/>
        <v>0.89122106943335999</v>
      </c>
    </row>
    <row r="253" spans="1:9" x14ac:dyDescent="0.25">
      <c r="I253" t="str">
        <f t="shared" ref="I253:I285" si="33">IF(C253="","",IFERROR(H253/C253,0))</f>
        <v/>
      </c>
    </row>
    <row r="254" spans="1:9" x14ac:dyDescent="0.25">
      <c r="A254" s="32" t="s">
        <v>69</v>
      </c>
      <c r="B254" s="33"/>
      <c r="C254" s="33"/>
      <c r="D254" s="33"/>
      <c r="E254" s="33"/>
      <c r="F254" s="33"/>
      <c r="G254" s="33"/>
      <c r="H254" s="33"/>
      <c r="I254" t="str">
        <f t="shared" si="33"/>
        <v/>
      </c>
    </row>
    <row r="255" spans="1:9" ht="23.25" x14ac:dyDescent="0.25">
      <c r="A255" s="52" t="s">
        <v>242</v>
      </c>
      <c r="B255" s="53" t="s">
        <v>239</v>
      </c>
      <c r="C255" s="8">
        <v>2160</v>
      </c>
      <c r="D255" s="8">
        <v>619</v>
      </c>
      <c r="E255" s="8">
        <v>519</v>
      </c>
      <c r="F255" s="8">
        <v>556</v>
      </c>
      <c r="G255" s="8"/>
      <c r="H255" s="8">
        <f t="shared" ref="H255" si="34">SUM(D255:G255)</f>
        <v>1694</v>
      </c>
      <c r="I255">
        <f t="shared" si="33"/>
        <v>0.78425925925925921</v>
      </c>
    </row>
    <row r="256" spans="1:9" x14ac:dyDescent="0.25">
      <c r="I256" t="str">
        <f t="shared" si="33"/>
        <v/>
      </c>
    </row>
    <row r="257" spans="1:9" x14ac:dyDescent="0.25">
      <c r="A257" s="32" t="s">
        <v>70</v>
      </c>
      <c r="B257" s="33"/>
      <c r="C257" s="33"/>
      <c r="D257" s="33"/>
      <c r="E257" s="33"/>
      <c r="F257" s="33"/>
      <c r="G257" s="33"/>
      <c r="H257" s="33"/>
      <c r="I257" t="str">
        <f t="shared" si="33"/>
        <v/>
      </c>
    </row>
    <row r="258" spans="1:9" ht="23.25" x14ac:dyDescent="0.25">
      <c r="A258" s="52" t="s">
        <v>243</v>
      </c>
      <c r="B258" s="53" t="s">
        <v>239</v>
      </c>
      <c r="C258" s="8">
        <v>584</v>
      </c>
      <c r="D258" s="8">
        <v>134</v>
      </c>
      <c r="E258" s="8">
        <v>165</v>
      </c>
      <c r="F258" s="8">
        <v>287</v>
      </c>
      <c r="G258" s="8"/>
      <c r="H258" s="8">
        <f t="shared" ref="H258" si="35">SUM(D258:G258)</f>
        <v>586</v>
      </c>
      <c r="I258">
        <f t="shared" si="33"/>
        <v>1.0034246575342465</v>
      </c>
    </row>
    <row r="259" spans="1:9" x14ac:dyDescent="0.25">
      <c r="I259" t="str">
        <f t="shared" si="33"/>
        <v/>
      </c>
    </row>
    <row r="260" spans="1:9" x14ac:dyDescent="0.25">
      <c r="A260" s="32" t="s">
        <v>71</v>
      </c>
      <c r="B260" s="33"/>
      <c r="C260" s="33"/>
      <c r="D260" s="33"/>
      <c r="E260" s="33"/>
      <c r="F260" s="33"/>
      <c r="G260" s="33"/>
      <c r="H260" s="33"/>
      <c r="I260" t="str">
        <f t="shared" si="33"/>
        <v/>
      </c>
    </row>
    <row r="261" spans="1:9" ht="26.25" x14ac:dyDescent="0.25">
      <c r="A261" s="51" t="s">
        <v>244</v>
      </c>
      <c r="B261" s="61" t="s">
        <v>245</v>
      </c>
      <c r="C261" s="8">
        <v>804</v>
      </c>
      <c r="D261" s="8">
        <v>196</v>
      </c>
      <c r="E261" s="8">
        <v>199</v>
      </c>
      <c r="F261" s="8">
        <v>181</v>
      </c>
      <c r="G261" s="8"/>
      <c r="H261" s="8">
        <f>SUM(D261:G261)</f>
        <v>576</v>
      </c>
      <c r="I261">
        <f t="shared" si="33"/>
        <v>0.71641791044776115</v>
      </c>
    </row>
    <row r="262" spans="1:9" x14ac:dyDescent="0.25">
      <c r="A262" s="52" t="s">
        <v>279</v>
      </c>
      <c r="B262" s="55" t="s">
        <v>245</v>
      </c>
      <c r="C262" s="8">
        <v>1495</v>
      </c>
      <c r="D262" s="8">
        <v>451</v>
      </c>
      <c r="E262" s="8">
        <v>410</v>
      </c>
      <c r="F262" s="8">
        <v>300</v>
      </c>
      <c r="G262" s="8"/>
      <c r="H262" s="8">
        <f>SUM(D262:G262)</f>
        <v>1161</v>
      </c>
      <c r="I262">
        <f t="shared" si="33"/>
        <v>0.77658862876254176</v>
      </c>
    </row>
    <row r="263" spans="1:9" x14ac:dyDescent="0.25">
      <c r="A263" s="52" t="s">
        <v>280</v>
      </c>
      <c r="B263" s="55" t="s">
        <v>245</v>
      </c>
      <c r="C263" s="8">
        <v>1067</v>
      </c>
      <c r="D263" s="8">
        <v>262</v>
      </c>
      <c r="E263" s="8">
        <v>279</v>
      </c>
      <c r="F263" s="8">
        <v>241</v>
      </c>
      <c r="G263" s="8"/>
      <c r="H263" s="8">
        <f>SUM(D263:G263)</f>
        <v>782</v>
      </c>
      <c r="I263">
        <f t="shared" si="33"/>
        <v>0.73289597000937212</v>
      </c>
    </row>
    <row r="264" spans="1:9" x14ac:dyDescent="0.25">
      <c r="I264" t="str">
        <f t="shared" si="33"/>
        <v/>
      </c>
    </row>
    <row r="265" spans="1:9" x14ac:dyDescent="0.25">
      <c r="A265" s="32" t="s">
        <v>126</v>
      </c>
      <c r="B265" s="33"/>
      <c r="C265" s="33"/>
      <c r="D265" s="33"/>
      <c r="E265" s="33"/>
      <c r="F265" s="33"/>
      <c r="G265" s="33"/>
      <c r="H265" s="33"/>
      <c r="I265" t="str">
        <f t="shared" si="33"/>
        <v/>
      </c>
    </row>
    <row r="266" spans="1:9" ht="39" x14ac:dyDescent="0.25">
      <c r="A266" s="51" t="s">
        <v>246</v>
      </c>
      <c r="B266" s="53" t="s">
        <v>281</v>
      </c>
      <c r="C266" s="8">
        <v>123</v>
      </c>
      <c r="D266" s="8">
        <v>33</v>
      </c>
      <c r="E266" s="8">
        <v>50</v>
      </c>
      <c r="F266" s="8">
        <v>43</v>
      </c>
      <c r="G266" s="8"/>
      <c r="H266" s="8">
        <f>SUM(D266:G266)</f>
        <v>126</v>
      </c>
      <c r="I266">
        <f t="shared" si="33"/>
        <v>1.024390243902439</v>
      </c>
    </row>
    <row r="267" spans="1:9" x14ac:dyDescent="0.25">
      <c r="I267" t="str">
        <f t="shared" si="33"/>
        <v/>
      </c>
    </row>
    <row r="268" spans="1:9" x14ac:dyDescent="0.25">
      <c r="A268" s="32" t="s">
        <v>125</v>
      </c>
      <c r="B268" s="33"/>
      <c r="C268" s="33"/>
      <c r="D268" s="33"/>
      <c r="E268" s="33"/>
      <c r="F268" s="33"/>
      <c r="G268" s="33"/>
      <c r="H268" s="33"/>
      <c r="I268" t="str">
        <f t="shared" si="33"/>
        <v/>
      </c>
    </row>
    <row r="269" spans="1:9" x14ac:dyDescent="0.25">
      <c r="A269" s="52" t="s">
        <v>247</v>
      </c>
      <c r="B269" s="53" t="s">
        <v>10</v>
      </c>
      <c r="C269" s="8">
        <v>46</v>
      </c>
      <c r="D269" s="8">
        <v>14</v>
      </c>
      <c r="E269" s="8">
        <v>10</v>
      </c>
      <c r="F269" s="8">
        <v>9</v>
      </c>
      <c r="G269" s="8"/>
      <c r="H269" s="8">
        <f>SUM(D269:G269)</f>
        <v>33</v>
      </c>
      <c r="I269">
        <f t="shared" si="33"/>
        <v>0.71739130434782605</v>
      </c>
    </row>
    <row r="270" spans="1:9" ht="26.25" x14ac:dyDescent="0.25">
      <c r="A270" s="51" t="s">
        <v>248</v>
      </c>
      <c r="B270" s="53" t="s">
        <v>10</v>
      </c>
      <c r="C270" s="8">
        <v>20</v>
      </c>
      <c r="D270" s="8">
        <v>11</v>
      </c>
      <c r="E270" s="8">
        <v>6</v>
      </c>
      <c r="F270" s="8">
        <v>1</v>
      </c>
      <c r="G270" s="8"/>
      <c r="H270" s="8">
        <f>SUM(D270:G270)</f>
        <v>18</v>
      </c>
      <c r="I270" s="73">
        <f t="shared" si="33"/>
        <v>0.9</v>
      </c>
    </row>
    <row r="271" spans="1:9" x14ac:dyDescent="0.25">
      <c r="A271" s="52" t="s">
        <v>249</v>
      </c>
      <c r="B271" s="53" t="s">
        <v>282</v>
      </c>
      <c r="C271" s="8">
        <v>34</v>
      </c>
      <c r="D271" s="8">
        <v>14</v>
      </c>
      <c r="E271" s="8">
        <v>11</v>
      </c>
      <c r="F271" s="8">
        <v>8</v>
      </c>
      <c r="G271" s="8"/>
      <c r="H271" s="8">
        <f>SUM(D271:G271)</f>
        <v>33</v>
      </c>
      <c r="I271" s="73">
        <f t="shared" si="33"/>
        <v>0.97058823529411764</v>
      </c>
    </row>
    <row r="272" spans="1:9" x14ac:dyDescent="0.25">
      <c r="I272" t="str">
        <f t="shared" si="33"/>
        <v/>
      </c>
    </row>
    <row r="273" spans="1:9" x14ac:dyDescent="0.25">
      <c r="A273" s="32" t="s">
        <v>124</v>
      </c>
      <c r="B273" s="33"/>
      <c r="C273" s="33"/>
      <c r="D273" s="33"/>
      <c r="E273" s="33"/>
      <c r="F273" s="33"/>
      <c r="G273" s="33"/>
      <c r="H273" s="33"/>
      <c r="I273" t="str">
        <f t="shared" si="33"/>
        <v/>
      </c>
    </row>
    <row r="274" spans="1:9" ht="39" x14ac:dyDescent="0.25">
      <c r="A274" s="51" t="s">
        <v>250</v>
      </c>
      <c r="B274" s="53" t="s">
        <v>228</v>
      </c>
      <c r="C274" s="8">
        <v>1508</v>
      </c>
      <c r="D274" s="8">
        <v>379</v>
      </c>
      <c r="E274" s="8">
        <v>510</v>
      </c>
      <c r="F274" s="8">
        <v>418</v>
      </c>
      <c r="G274" s="8"/>
      <c r="H274" s="8">
        <f t="shared" ref="H274" si="36">SUM(D274:G274)</f>
        <v>1307</v>
      </c>
      <c r="I274">
        <f t="shared" si="33"/>
        <v>0.86671087533156499</v>
      </c>
    </row>
    <row r="275" spans="1:9" x14ac:dyDescent="0.25">
      <c r="I275" t="str">
        <f t="shared" si="33"/>
        <v/>
      </c>
    </row>
    <row r="276" spans="1:9" x14ac:dyDescent="0.25">
      <c r="A276" s="32" t="s">
        <v>129</v>
      </c>
      <c r="B276" s="33"/>
      <c r="C276" s="33"/>
      <c r="D276" s="33"/>
      <c r="E276" s="33"/>
      <c r="F276" s="33"/>
      <c r="G276" s="33"/>
      <c r="H276" s="33"/>
      <c r="I276" t="str">
        <f t="shared" si="33"/>
        <v/>
      </c>
    </row>
    <row r="277" spans="1:9" ht="34.5" x14ac:dyDescent="0.25">
      <c r="A277" s="51" t="s">
        <v>252</v>
      </c>
      <c r="B277" s="53" t="s">
        <v>251</v>
      </c>
      <c r="C277" s="8">
        <v>202</v>
      </c>
      <c r="D277" s="8">
        <v>92</v>
      </c>
      <c r="E277" s="8">
        <v>47</v>
      </c>
      <c r="F277" s="8">
        <v>15</v>
      </c>
      <c r="G277" s="8"/>
      <c r="H277" s="8">
        <f>SUM(D277:G277)</f>
        <v>154</v>
      </c>
      <c r="I277">
        <f t="shared" si="33"/>
        <v>0.76237623762376239</v>
      </c>
    </row>
    <row r="278" spans="1:9" x14ac:dyDescent="0.25">
      <c r="I278" t="str">
        <f t="shared" si="33"/>
        <v/>
      </c>
    </row>
    <row r="279" spans="1:9" x14ac:dyDescent="0.25">
      <c r="A279" s="32" t="s">
        <v>123</v>
      </c>
      <c r="B279" s="33"/>
      <c r="C279" s="33"/>
      <c r="D279" s="33"/>
      <c r="E279" s="33"/>
      <c r="F279" s="33"/>
      <c r="G279" s="33"/>
      <c r="H279" s="33"/>
      <c r="I279" t="str">
        <f t="shared" si="33"/>
        <v/>
      </c>
    </row>
    <row r="280" spans="1:9" ht="39" x14ac:dyDescent="0.25">
      <c r="A280" s="51" t="s">
        <v>253</v>
      </c>
      <c r="B280" s="53" t="s">
        <v>228</v>
      </c>
      <c r="C280" s="8">
        <v>664</v>
      </c>
      <c r="D280" s="8">
        <v>82</v>
      </c>
      <c r="E280" s="8">
        <v>74</v>
      </c>
      <c r="F280" s="8">
        <v>54</v>
      </c>
      <c r="G280" s="8"/>
      <c r="H280" s="8">
        <f>SUM(D280:G280)</f>
        <v>210</v>
      </c>
      <c r="I280">
        <f t="shared" si="33"/>
        <v>0.31626506024096385</v>
      </c>
    </row>
    <row r="281" spans="1:9" x14ac:dyDescent="0.25">
      <c r="I281" t="str">
        <f t="shared" si="33"/>
        <v/>
      </c>
    </row>
    <row r="282" spans="1:9" x14ac:dyDescent="0.25">
      <c r="A282" s="32" t="s">
        <v>72</v>
      </c>
      <c r="B282" s="33"/>
      <c r="C282" s="33"/>
      <c r="D282" s="33"/>
      <c r="E282" s="33"/>
      <c r="F282" s="33"/>
      <c r="G282" s="33"/>
      <c r="H282" s="33"/>
      <c r="I282" t="str">
        <f t="shared" si="33"/>
        <v/>
      </c>
    </row>
    <row r="283" spans="1:9" ht="31.5" customHeight="1" x14ac:dyDescent="0.25">
      <c r="A283" s="51" t="s">
        <v>256</v>
      </c>
      <c r="B283" s="53" t="s">
        <v>254</v>
      </c>
      <c r="C283" s="8">
        <v>654</v>
      </c>
      <c r="D283" s="8">
        <v>218</v>
      </c>
      <c r="E283" s="8">
        <v>149</v>
      </c>
      <c r="F283" s="8">
        <v>182</v>
      </c>
      <c r="G283" s="8"/>
      <c r="H283" s="8">
        <f>SUM(D283:G283)</f>
        <v>549</v>
      </c>
      <c r="I283">
        <f t="shared" si="33"/>
        <v>0.83944954128440363</v>
      </c>
    </row>
    <row r="284" spans="1:9" ht="39" x14ac:dyDescent="0.25">
      <c r="A284" s="51" t="s">
        <v>257</v>
      </c>
      <c r="B284" s="53" t="s">
        <v>255</v>
      </c>
      <c r="C284" s="8">
        <v>56</v>
      </c>
      <c r="D284" s="8">
        <v>20</v>
      </c>
      <c r="E284" s="8">
        <v>17</v>
      </c>
      <c r="F284" s="8">
        <v>43</v>
      </c>
      <c r="G284" s="8"/>
      <c r="H284" s="8">
        <f>SUM(D284:G284)</f>
        <v>80</v>
      </c>
      <c r="I284" s="73">
        <f t="shared" si="33"/>
        <v>1.4285714285714286</v>
      </c>
    </row>
    <row r="285" spans="1:9" ht="18" customHeight="1" x14ac:dyDescent="0.25">
      <c r="A285" s="51" t="s">
        <v>258</v>
      </c>
      <c r="B285" s="53" t="s">
        <v>254</v>
      </c>
      <c r="C285" s="8">
        <v>534</v>
      </c>
      <c r="D285" s="8">
        <v>206</v>
      </c>
      <c r="E285" s="8">
        <v>150</v>
      </c>
      <c r="F285" s="8">
        <v>158</v>
      </c>
      <c r="G285" s="8"/>
      <c r="H285" s="8">
        <f>SUM(D285:G285)</f>
        <v>514</v>
      </c>
      <c r="I285">
        <f t="shared" si="33"/>
        <v>0.96254681647940077</v>
      </c>
    </row>
    <row r="286" spans="1:9" x14ac:dyDescent="0.25">
      <c r="I286" t="str">
        <f t="shared" ref="I286:I324" si="37">IF(C286="","",IFERROR(H286/C286,0))</f>
        <v/>
      </c>
    </row>
    <row r="287" spans="1:9" x14ac:dyDescent="0.25">
      <c r="A287" s="32" t="s">
        <v>73</v>
      </c>
      <c r="B287" s="33"/>
      <c r="C287" s="33"/>
      <c r="D287" s="33"/>
      <c r="E287" s="33"/>
      <c r="F287" s="33"/>
      <c r="G287" s="33"/>
      <c r="H287" s="33"/>
      <c r="I287" t="str">
        <f t="shared" si="37"/>
        <v/>
      </c>
    </row>
    <row r="288" spans="1:9" ht="26.25" x14ac:dyDescent="0.25">
      <c r="A288" s="51" t="s">
        <v>260</v>
      </c>
      <c r="B288" s="53" t="s">
        <v>259</v>
      </c>
      <c r="C288" s="8">
        <v>450</v>
      </c>
      <c r="D288" s="8">
        <v>118</v>
      </c>
      <c r="E288" s="8">
        <v>120</v>
      </c>
      <c r="F288" s="8">
        <v>114</v>
      </c>
      <c r="G288" s="8"/>
      <c r="H288" s="8">
        <f>SUM(D288:G288)</f>
        <v>352</v>
      </c>
      <c r="I288" s="73">
        <f t="shared" si="37"/>
        <v>0.78222222222222226</v>
      </c>
    </row>
    <row r="289" spans="1:9" ht="18" customHeight="1" x14ac:dyDescent="0.25">
      <c r="A289" s="52" t="s">
        <v>261</v>
      </c>
      <c r="B289" s="53" t="s">
        <v>154</v>
      </c>
      <c r="C289" s="8">
        <v>917</v>
      </c>
      <c r="D289" s="8">
        <v>248</v>
      </c>
      <c r="E289" s="8">
        <v>212</v>
      </c>
      <c r="F289" s="8">
        <v>192</v>
      </c>
      <c r="G289" s="8"/>
      <c r="H289" s="8">
        <f>SUM(D289:G289)</f>
        <v>652</v>
      </c>
      <c r="I289">
        <f t="shared" si="37"/>
        <v>0.71101417666303157</v>
      </c>
    </row>
    <row r="290" spans="1:9" ht="18.75" customHeight="1" x14ac:dyDescent="0.25">
      <c r="A290" s="52" t="s">
        <v>262</v>
      </c>
      <c r="B290" s="53" t="s">
        <v>10</v>
      </c>
      <c r="C290" s="8">
        <v>135</v>
      </c>
      <c r="D290" s="8">
        <v>43</v>
      </c>
      <c r="E290" s="8">
        <v>21</v>
      </c>
      <c r="F290" s="8">
        <v>63</v>
      </c>
      <c r="G290" s="8"/>
      <c r="H290" s="8">
        <f>SUM(D290:G290)</f>
        <v>127</v>
      </c>
      <c r="I290">
        <f t="shared" si="37"/>
        <v>0.94074074074074077</v>
      </c>
    </row>
    <row r="291" spans="1:9" ht="18.75" customHeight="1" x14ac:dyDescent="0.25">
      <c r="A291" s="68"/>
      <c r="B291" s="70"/>
      <c r="C291" s="13"/>
      <c r="D291" s="13"/>
      <c r="E291" s="13"/>
      <c r="F291" s="13"/>
      <c r="G291" s="13"/>
      <c r="H291" s="13"/>
      <c r="I291" t="str">
        <f t="shared" si="37"/>
        <v/>
      </c>
    </row>
    <row r="292" spans="1:9" ht="18.75" customHeight="1" x14ac:dyDescent="0.25">
      <c r="A292" s="32" t="s">
        <v>288</v>
      </c>
      <c r="B292" s="33"/>
      <c r="C292" s="33"/>
      <c r="D292" s="33"/>
      <c r="E292" s="33"/>
      <c r="F292" s="33"/>
      <c r="G292" s="33"/>
      <c r="H292" s="33"/>
      <c r="I292" t="str">
        <f t="shared" si="37"/>
        <v/>
      </c>
    </row>
    <row r="293" spans="1:9" ht="42" customHeight="1" x14ac:dyDescent="0.25">
      <c r="A293" s="72" t="s">
        <v>291</v>
      </c>
      <c r="B293" s="54" t="s">
        <v>293</v>
      </c>
      <c r="C293" s="8">
        <v>227</v>
      </c>
      <c r="D293" s="8">
        <v>56</v>
      </c>
      <c r="E293" s="8">
        <v>60</v>
      </c>
      <c r="F293" s="8">
        <v>60</v>
      </c>
      <c r="G293" s="8"/>
      <c r="H293" s="8">
        <f>SUM(D293:G293)</f>
        <v>176</v>
      </c>
      <c r="I293">
        <f t="shared" si="37"/>
        <v>0.77533039647577096</v>
      </c>
    </row>
    <row r="294" spans="1:9" ht="33.75" customHeight="1" x14ac:dyDescent="0.25">
      <c r="A294" s="72" t="s">
        <v>292</v>
      </c>
      <c r="B294" s="58" t="s">
        <v>346</v>
      </c>
      <c r="C294" s="8">
        <v>7</v>
      </c>
      <c r="D294" s="8">
        <v>1</v>
      </c>
      <c r="E294" s="8">
        <v>3</v>
      </c>
      <c r="F294" s="8">
        <v>1</v>
      </c>
      <c r="G294" s="8"/>
      <c r="H294" s="8">
        <f t="shared" ref="H294" si="38">SUM(D294:G294)</f>
        <v>5</v>
      </c>
      <c r="I294" s="73">
        <f t="shared" si="37"/>
        <v>0.7142857142857143</v>
      </c>
    </row>
    <row r="295" spans="1:9" ht="18.75" customHeight="1" x14ac:dyDescent="0.25">
      <c r="A295" s="68"/>
      <c r="B295" s="70"/>
      <c r="C295" s="13"/>
      <c r="D295" s="13"/>
      <c r="E295" s="13"/>
      <c r="F295" s="13"/>
      <c r="G295" s="13"/>
      <c r="H295" s="13"/>
      <c r="I295" t="str">
        <f t="shared" si="37"/>
        <v/>
      </c>
    </row>
    <row r="296" spans="1:9" x14ac:dyDescent="0.25">
      <c r="I296" t="str">
        <f t="shared" si="37"/>
        <v/>
      </c>
    </row>
    <row r="297" spans="1:9" x14ac:dyDescent="0.25">
      <c r="A297" s="40" t="s">
        <v>121</v>
      </c>
      <c r="B297" s="41"/>
      <c r="C297" s="41"/>
      <c r="D297" s="41"/>
      <c r="E297" s="41"/>
      <c r="F297" s="41"/>
      <c r="G297" s="41"/>
      <c r="H297" s="41"/>
      <c r="I297" t="str">
        <f t="shared" si="37"/>
        <v/>
      </c>
    </row>
    <row r="298" spans="1:9" x14ac:dyDescent="0.25">
      <c r="A298" s="32" t="s">
        <v>74</v>
      </c>
      <c r="B298" s="33"/>
      <c r="C298" s="33"/>
      <c r="D298" s="33"/>
      <c r="E298" s="33"/>
      <c r="F298" s="33"/>
      <c r="G298" s="33"/>
      <c r="H298" s="33"/>
      <c r="I298" t="str">
        <f t="shared" si="37"/>
        <v/>
      </c>
    </row>
    <row r="299" spans="1:9" x14ac:dyDescent="0.25">
      <c r="A299" s="52" t="s">
        <v>264</v>
      </c>
      <c r="B299" s="53" t="s">
        <v>263</v>
      </c>
      <c r="C299" s="8">
        <v>46878</v>
      </c>
      <c r="D299" s="8">
        <v>14945</v>
      </c>
      <c r="E299" s="8">
        <v>10388</v>
      </c>
      <c r="F299" s="8">
        <v>8588</v>
      </c>
      <c r="G299" s="8"/>
      <c r="H299" s="8">
        <f>SUM(D299:G299)</f>
        <v>33921</v>
      </c>
      <c r="I299">
        <f t="shared" si="37"/>
        <v>0.72360168949187254</v>
      </c>
    </row>
    <row r="300" spans="1:9" ht="26.25" x14ac:dyDescent="0.25">
      <c r="A300" s="51" t="s">
        <v>336</v>
      </c>
      <c r="B300" s="53" t="s">
        <v>10</v>
      </c>
      <c r="C300" s="8">
        <v>9818</v>
      </c>
      <c r="D300" s="8">
        <v>3159</v>
      </c>
      <c r="E300" s="8">
        <v>3070</v>
      </c>
      <c r="F300" s="8">
        <v>3274</v>
      </c>
      <c r="G300" s="8"/>
      <c r="H300" s="8">
        <f>SUM(D300:G300)</f>
        <v>9503</v>
      </c>
      <c r="I300">
        <f t="shared" si="37"/>
        <v>0.96791607251986145</v>
      </c>
    </row>
    <row r="301" spans="1:9" x14ac:dyDescent="0.25">
      <c r="I301" t="str">
        <f t="shared" si="37"/>
        <v/>
      </c>
    </row>
    <row r="302" spans="1:9" x14ac:dyDescent="0.25">
      <c r="A302" s="32" t="s">
        <v>75</v>
      </c>
      <c r="B302" s="33"/>
      <c r="C302" s="33"/>
      <c r="D302" s="33"/>
      <c r="E302" s="33"/>
      <c r="F302" s="33"/>
      <c r="G302" s="33"/>
      <c r="H302" s="33"/>
      <c r="I302" t="str">
        <f t="shared" si="37"/>
        <v/>
      </c>
    </row>
    <row r="303" spans="1:9" ht="18" customHeight="1" x14ac:dyDescent="0.25">
      <c r="A303" s="52" t="s">
        <v>265</v>
      </c>
      <c r="B303" s="53" t="s">
        <v>43</v>
      </c>
      <c r="C303" s="8">
        <v>16700</v>
      </c>
      <c r="D303" s="8">
        <v>5300</v>
      </c>
      <c r="E303" s="8">
        <v>4350</v>
      </c>
      <c r="F303" s="8">
        <v>6100</v>
      </c>
      <c r="G303" s="8"/>
      <c r="H303" s="8">
        <f>SUM(D303:G303)</f>
        <v>15750</v>
      </c>
      <c r="I303">
        <f t="shared" si="37"/>
        <v>0.94311377245508987</v>
      </c>
    </row>
    <row r="304" spans="1:9" x14ac:dyDescent="0.25">
      <c r="I304" t="str">
        <f t="shared" si="37"/>
        <v/>
      </c>
    </row>
    <row r="305" spans="1:9" x14ac:dyDescent="0.25">
      <c r="A305" s="32" t="s">
        <v>76</v>
      </c>
      <c r="B305" s="33"/>
      <c r="C305" s="33"/>
      <c r="D305" s="33"/>
      <c r="E305" s="33"/>
      <c r="F305" s="33"/>
      <c r="G305" s="33"/>
      <c r="H305" s="33"/>
      <c r="I305" t="str">
        <f t="shared" si="37"/>
        <v/>
      </c>
    </row>
    <row r="306" spans="1:9" x14ac:dyDescent="0.25">
      <c r="A306" s="52" t="s">
        <v>264</v>
      </c>
      <c r="B306" s="53" t="s">
        <v>43</v>
      </c>
      <c r="C306" s="8">
        <v>16255</v>
      </c>
      <c r="D306" s="8">
        <v>5354</v>
      </c>
      <c r="E306" s="8">
        <v>6313</v>
      </c>
      <c r="F306" s="8">
        <v>5894</v>
      </c>
      <c r="G306" s="8"/>
      <c r="H306" s="8">
        <f>SUM(D306:G306)</f>
        <v>17561</v>
      </c>
      <c r="I306">
        <f t="shared" si="37"/>
        <v>1.0803445093817288</v>
      </c>
    </row>
    <row r="307" spans="1:9" x14ac:dyDescent="0.25">
      <c r="I307" t="str">
        <f t="shared" si="37"/>
        <v/>
      </c>
    </row>
    <row r="308" spans="1:9" x14ac:dyDescent="0.25">
      <c r="A308" s="40" t="s">
        <v>44</v>
      </c>
      <c r="B308" s="41"/>
      <c r="C308" s="41"/>
      <c r="D308" s="41"/>
      <c r="E308" s="41"/>
      <c r="F308" s="41"/>
      <c r="G308" s="41"/>
      <c r="H308" s="41"/>
      <c r="I308" t="str">
        <f t="shared" si="37"/>
        <v/>
      </c>
    </row>
    <row r="309" spans="1:9" x14ac:dyDescent="0.25">
      <c r="A309" s="32" t="s">
        <v>45</v>
      </c>
      <c r="B309" s="33"/>
      <c r="C309" s="33"/>
      <c r="D309" s="33"/>
      <c r="E309" s="33"/>
      <c r="F309" s="33"/>
      <c r="G309" s="33"/>
      <c r="H309" s="33"/>
      <c r="I309" t="str">
        <f t="shared" si="37"/>
        <v/>
      </c>
    </row>
    <row r="310" spans="1:9" ht="64.5" x14ac:dyDescent="0.25">
      <c r="A310" s="51" t="s">
        <v>267</v>
      </c>
      <c r="B310" s="53" t="s">
        <v>266</v>
      </c>
      <c r="C310" s="8">
        <v>164</v>
      </c>
      <c r="D310" s="8">
        <v>40</v>
      </c>
      <c r="E310" s="8">
        <v>57</v>
      </c>
      <c r="F310" s="8">
        <v>52</v>
      </c>
      <c r="G310" s="8"/>
      <c r="H310" s="8">
        <f>SUM(D310:G310)</f>
        <v>149</v>
      </c>
      <c r="I310">
        <f t="shared" si="37"/>
        <v>0.90853658536585369</v>
      </c>
    </row>
    <row r="311" spans="1:9" x14ac:dyDescent="0.25">
      <c r="A311" s="62"/>
      <c r="B311" s="63"/>
      <c r="C311" s="64"/>
      <c r="D311" s="64"/>
      <c r="E311" s="64"/>
      <c r="F311" s="64"/>
      <c r="G311" s="64"/>
      <c r="H311" s="64"/>
      <c r="I311" t="str">
        <f t="shared" si="37"/>
        <v/>
      </c>
    </row>
    <row r="312" spans="1:9" x14ac:dyDescent="0.25">
      <c r="A312" s="32" t="s">
        <v>270</v>
      </c>
      <c r="B312" s="65"/>
      <c r="C312" s="66"/>
      <c r="D312" s="66"/>
      <c r="E312" s="66"/>
      <c r="F312" s="66"/>
      <c r="G312" s="66"/>
      <c r="H312" s="66"/>
      <c r="I312" t="str">
        <f t="shared" si="37"/>
        <v/>
      </c>
    </row>
    <row r="313" spans="1:9" ht="39" x14ac:dyDescent="0.25">
      <c r="A313" s="56" t="s">
        <v>273</v>
      </c>
      <c r="B313" s="53" t="s">
        <v>11</v>
      </c>
      <c r="C313" s="8">
        <v>293</v>
      </c>
      <c r="D313" s="8">
        <v>157</v>
      </c>
      <c r="E313" s="8">
        <v>135</v>
      </c>
      <c r="F313" s="8">
        <v>90</v>
      </c>
      <c r="G313" s="8"/>
      <c r="H313" s="8">
        <f>SUM(D313:G313)</f>
        <v>382</v>
      </c>
      <c r="I313" s="73">
        <f t="shared" si="37"/>
        <v>1.3037542662116042</v>
      </c>
    </row>
    <row r="314" spans="1:9" ht="26.25" x14ac:dyDescent="0.25">
      <c r="A314" s="51" t="s">
        <v>274</v>
      </c>
      <c r="B314" s="53" t="s">
        <v>11</v>
      </c>
      <c r="C314" s="8">
        <v>203</v>
      </c>
      <c r="D314" s="8">
        <v>11</v>
      </c>
      <c r="E314" s="8">
        <v>6</v>
      </c>
      <c r="F314" s="8">
        <v>9</v>
      </c>
      <c r="G314" s="8"/>
      <c r="H314" s="8">
        <f t="shared" ref="H314:H315" si="39">SUM(D314:G314)</f>
        <v>26</v>
      </c>
      <c r="I314" s="73">
        <f t="shared" si="37"/>
        <v>0.12807881773399016</v>
      </c>
    </row>
    <row r="315" spans="1:9" ht="26.25" x14ac:dyDescent="0.25">
      <c r="A315" s="51" t="s">
        <v>275</v>
      </c>
      <c r="B315" s="53" t="s">
        <v>11</v>
      </c>
      <c r="C315" s="8">
        <v>2384</v>
      </c>
      <c r="D315" s="8">
        <v>200</v>
      </c>
      <c r="E315" s="8">
        <v>2168</v>
      </c>
      <c r="F315" s="8">
        <v>130</v>
      </c>
      <c r="G315" s="8"/>
      <c r="H315" s="8">
        <f t="shared" si="39"/>
        <v>2498</v>
      </c>
      <c r="I315" s="73">
        <f t="shared" si="37"/>
        <v>1.0478187919463087</v>
      </c>
    </row>
    <row r="316" spans="1:9" x14ac:dyDescent="0.25">
      <c r="I316" t="str">
        <f t="shared" si="37"/>
        <v/>
      </c>
    </row>
    <row r="317" spans="1:9" x14ac:dyDescent="0.25">
      <c r="A317" s="32" t="s">
        <v>271</v>
      </c>
      <c r="B317" s="33"/>
      <c r="C317" s="33"/>
      <c r="D317" s="33"/>
      <c r="E317" s="33"/>
      <c r="F317" s="33"/>
      <c r="G317" s="33"/>
      <c r="H317" s="33"/>
      <c r="I317" t="str">
        <f t="shared" si="37"/>
        <v/>
      </c>
    </row>
    <row r="318" spans="1:9" ht="39" x14ac:dyDescent="0.25">
      <c r="A318" s="51" t="s">
        <v>268</v>
      </c>
      <c r="B318" s="53" t="s">
        <v>266</v>
      </c>
      <c r="C318" s="8">
        <v>162</v>
      </c>
      <c r="D318" s="8">
        <v>44</v>
      </c>
      <c r="E318" s="8">
        <v>48</v>
      </c>
      <c r="F318" s="8">
        <v>41</v>
      </c>
      <c r="G318" s="8"/>
      <c r="H318" s="8">
        <f>SUM(D318:G318)</f>
        <v>133</v>
      </c>
      <c r="I318">
        <f t="shared" si="37"/>
        <v>0.82098765432098764</v>
      </c>
    </row>
    <row r="319" spans="1:9" x14ac:dyDescent="0.25">
      <c r="F319" s="75"/>
      <c r="I319" t="str">
        <f t="shared" si="37"/>
        <v/>
      </c>
    </row>
    <row r="320" spans="1:9" x14ac:dyDescent="0.25">
      <c r="A320" s="32" t="s">
        <v>272</v>
      </c>
      <c r="B320" s="33"/>
      <c r="C320" s="33"/>
      <c r="D320" s="33"/>
      <c r="E320" s="33"/>
      <c r="F320" s="33"/>
      <c r="G320" s="33"/>
      <c r="H320" s="33"/>
      <c r="I320" t="str">
        <f t="shared" si="37"/>
        <v/>
      </c>
    </row>
    <row r="321" spans="1:9" ht="39" x14ac:dyDescent="0.25">
      <c r="A321" s="51" t="s">
        <v>269</v>
      </c>
      <c r="B321" s="53" t="s">
        <v>266</v>
      </c>
      <c r="C321" s="8">
        <v>100</v>
      </c>
      <c r="D321" s="8">
        <v>34</v>
      </c>
      <c r="E321" s="8">
        <v>20</v>
      </c>
      <c r="F321" s="8">
        <v>30</v>
      </c>
      <c r="G321" s="8"/>
      <c r="H321" s="8">
        <f>SUM(D321:G321)</f>
        <v>84</v>
      </c>
      <c r="I321">
        <f t="shared" si="37"/>
        <v>0.84</v>
      </c>
    </row>
    <row r="322" spans="1:9" x14ac:dyDescent="0.25">
      <c r="I322" t="str">
        <f t="shared" si="37"/>
        <v/>
      </c>
    </row>
    <row r="323" spans="1:9" x14ac:dyDescent="0.25">
      <c r="I323" t="str">
        <f t="shared" si="37"/>
        <v/>
      </c>
    </row>
    <row r="324" spans="1:9" x14ac:dyDescent="0.25">
      <c r="I324" t="str">
        <f t="shared" si="37"/>
        <v/>
      </c>
    </row>
  </sheetData>
  <mergeCells count="8">
    <mergeCell ref="A183:B183"/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CIVIL</vt:lpstr>
      <vt:lpstr>PENAL</vt:lpstr>
      <vt:lpstr>FAMILIAR</vt:lpstr>
      <vt:lpstr> MERCANTIL</vt:lpstr>
      <vt:lpstr>HIPOTECARIO</vt:lpstr>
      <vt:lpstr>MIXTO</vt:lpstr>
      <vt:lpstr>ADOLESCENTES</vt:lpstr>
      <vt:lpstr>FA</vt:lpstr>
      <vt:lpstr>ADMIN</vt:lpstr>
      <vt:lpstr>INDICADORES</vt:lpstr>
      <vt:lpstr>' MERCANTIL'!Títulos_a_imprimir</vt:lpstr>
      <vt:lpstr>ADMIN!Títulos_a_imprimir</vt:lpstr>
      <vt:lpstr>ADOLESCENTES!Títulos_a_imprimir</vt:lpstr>
      <vt:lpstr>CIVIL!Títulos_a_imprimir</vt:lpstr>
      <vt:lpstr>FAMILIAR!Títulos_a_imprimir</vt:lpstr>
      <vt:lpstr>HIPOTECARIO!Títulos_a_imprimir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Alejandro Sandoval Reyna</cp:lastModifiedBy>
  <cp:lastPrinted>2023-10-23T16:13:09Z</cp:lastPrinted>
  <dcterms:created xsi:type="dcterms:W3CDTF">2019-01-09T20:57:09Z</dcterms:created>
  <dcterms:modified xsi:type="dcterms:W3CDTF">2023-10-23T16:18:34Z</dcterms:modified>
</cp:coreProperties>
</file>