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-15" yWindow="-15" windowWidth="10200" windowHeight="7875" activeTab="5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62913"/>
</workbook>
</file>

<file path=xl/calcChain.xml><?xml version="1.0" encoding="utf-8"?>
<calcChain xmlns="http://schemas.openxmlformats.org/spreadsheetml/2006/main">
  <c r="G60" i="2" l="1"/>
  <c r="F60" i="2"/>
  <c r="C60" i="2"/>
  <c r="G57" i="2"/>
  <c r="F57" i="2"/>
  <c r="D57" i="2"/>
  <c r="C57" i="2"/>
  <c r="G56" i="2"/>
  <c r="F56" i="2"/>
  <c r="D56" i="2"/>
  <c r="C56" i="2"/>
  <c r="G54" i="2"/>
  <c r="F54" i="2"/>
  <c r="D54" i="2"/>
  <c r="C54" i="2"/>
  <c r="G48" i="2"/>
  <c r="F48" i="2"/>
  <c r="D48" i="2"/>
  <c r="C48" i="2"/>
  <c r="G47" i="2"/>
  <c r="F47" i="2"/>
  <c r="D47" i="2"/>
  <c r="C47" i="2"/>
  <c r="G46" i="2"/>
  <c r="F46" i="2"/>
  <c r="D46" i="2"/>
  <c r="C46" i="2"/>
  <c r="G45" i="2"/>
  <c r="F45" i="2"/>
  <c r="D45" i="2"/>
  <c r="C45" i="2"/>
  <c r="G44" i="2"/>
  <c r="F44" i="2"/>
  <c r="D44" i="2"/>
  <c r="C44" i="2"/>
  <c r="G42" i="2"/>
  <c r="F42" i="2"/>
  <c r="D42" i="2"/>
  <c r="C42" i="2"/>
  <c r="G41" i="2"/>
  <c r="F41" i="2"/>
  <c r="D41" i="2"/>
  <c r="C41" i="2"/>
  <c r="G27" i="2"/>
  <c r="F27" i="2"/>
  <c r="D27" i="2"/>
  <c r="C27" i="2"/>
  <c r="F22" i="2"/>
  <c r="D22" i="2"/>
  <c r="C22" i="2"/>
  <c r="E71" i="2" l="1"/>
  <c r="E70" i="2"/>
  <c r="E69" i="2"/>
  <c r="E67" i="2"/>
  <c r="E66" i="2"/>
  <c r="E65" i="2"/>
  <c r="E64" i="2"/>
  <c r="E62" i="2"/>
  <c r="H62" i="2" s="1"/>
  <c r="E60" i="2"/>
  <c r="H60" i="2" s="1"/>
  <c r="D68" i="11"/>
  <c r="I71" i="11"/>
  <c r="F71" i="11"/>
  <c r="I66" i="11"/>
  <c r="F66" i="11"/>
  <c r="I65" i="11"/>
  <c r="F65" i="11"/>
  <c r="I64" i="11"/>
  <c r="F64" i="11"/>
  <c r="I63" i="11"/>
  <c r="F63" i="11"/>
  <c r="I62" i="11"/>
  <c r="F62" i="11"/>
  <c r="I61" i="11"/>
  <c r="F61" i="11"/>
  <c r="I60" i="11"/>
  <c r="F60" i="11"/>
  <c r="I59" i="11"/>
  <c r="F59" i="11"/>
  <c r="I58" i="11"/>
  <c r="F58" i="11"/>
  <c r="I57" i="11"/>
  <c r="F57" i="11"/>
  <c r="I56" i="11"/>
  <c r="F56" i="11"/>
  <c r="I55" i="11"/>
  <c r="F55" i="11"/>
  <c r="I54" i="11"/>
  <c r="F54" i="11"/>
  <c r="I53" i="11"/>
  <c r="F53" i="11"/>
  <c r="I52" i="11"/>
  <c r="F52" i="11"/>
  <c r="I51" i="11"/>
  <c r="F51" i="11"/>
  <c r="I50" i="11"/>
  <c r="F50" i="11"/>
  <c r="I49" i="11"/>
  <c r="F49" i="11"/>
  <c r="I48" i="11"/>
  <c r="F48" i="11"/>
  <c r="I47" i="11"/>
  <c r="F47" i="11"/>
  <c r="I41" i="11"/>
  <c r="F41" i="11"/>
  <c r="I40" i="11"/>
  <c r="F40" i="11"/>
  <c r="I38" i="11"/>
  <c r="F38" i="11"/>
  <c r="I35" i="11"/>
  <c r="F35" i="11"/>
  <c r="I34" i="11"/>
  <c r="F34" i="11"/>
  <c r="I33" i="11"/>
  <c r="F33" i="11"/>
  <c r="I32" i="11"/>
  <c r="F32" i="11"/>
  <c r="I31" i="11"/>
  <c r="F31" i="11"/>
  <c r="I30" i="11"/>
  <c r="F30" i="11"/>
  <c r="I29" i="11"/>
  <c r="F29" i="11"/>
  <c r="I28" i="11"/>
  <c r="F28" i="11"/>
  <c r="I27" i="11"/>
  <c r="F27" i="11"/>
  <c r="I26" i="11"/>
  <c r="F26" i="11"/>
  <c r="I25" i="11"/>
  <c r="F25" i="11"/>
  <c r="I24" i="11"/>
  <c r="F24" i="11"/>
  <c r="I23" i="11"/>
  <c r="F23" i="11"/>
  <c r="I22" i="11"/>
  <c r="F22" i="11"/>
  <c r="I21" i="11"/>
  <c r="F21" i="11"/>
  <c r="I20" i="11"/>
  <c r="F20" i="11"/>
  <c r="I19" i="11"/>
  <c r="F19" i="11"/>
  <c r="I10" i="11"/>
  <c r="I11" i="11"/>
  <c r="I12" i="11"/>
  <c r="F10" i="11"/>
  <c r="F11" i="11"/>
  <c r="F12" i="11"/>
  <c r="D17" i="11" l="1"/>
  <c r="F37" i="11"/>
  <c r="E57" i="2" l="1"/>
  <c r="E56" i="2"/>
  <c r="E48" i="2"/>
  <c r="E47" i="2"/>
  <c r="E46" i="2"/>
  <c r="E45" i="2"/>
  <c r="E44" i="2"/>
  <c r="E42" i="2"/>
  <c r="H42" i="2" s="1"/>
  <c r="E41" i="2"/>
  <c r="H41" i="2" s="1"/>
  <c r="H57" i="2" l="1"/>
  <c r="H56" i="2"/>
  <c r="E54" i="2"/>
  <c r="H54" i="2" s="1"/>
  <c r="E27" i="2"/>
  <c r="H27" i="2" s="1"/>
  <c r="E22" i="2"/>
  <c r="H22" i="2" s="1"/>
  <c r="E68" i="11" l="1"/>
  <c r="F68" i="11"/>
  <c r="G68" i="11"/>
  <c r="H68" i="11"/>
  <c r="I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G37" i="11"/>
  <c r="H37" i="11"/>
  <c r="I37" i="11"/>
  <c r="D37" i="11"/>
  <c r="I17" i="11"/>
  <c r="H17" i="11"/>
  <c r="G17" i="11"/>
  <c r="F17" i="11"/>
  <c r="E17" i="11"/>
  <c r="H76" i="2" l="1"/>
  <c r="G76" i="2"/>
  <c r="F76" i="2"/>
  <c r="E76" i="2"/>
  <c r="D76" i="2"/>
  <c r="C76" i="2"/>
  <c r="D54" i="1" l="1"/>
  <c r="E54" i="1"/>
  <c r="D55" i="1"/>
  <c r="E55" i="1"/>
  <c r="D56" i="1"/>
  <c r="E56" i="1"/>
  <c r="D60" i="1"/>
  <c r="E60" i="1"/>
  <c r="C60" i="1"/>
  <c r="C56" i="1"/>
  <c r="C55" i="1"/>
  <c r="C54" i="1"/>
  <c r="F72" i="2"/>
  <c r="E43" i="11" l="1"/>
  <c r="G72" i="2"/>
  <c r="C72" i="2"/>
  <c r="D72" i="2"/>
  <c r="E72" i="2"/>
  <c r="E76" i="11" l="1"/>
  <c r="E78" i="11" s="1"/>
  <c r="E73" i="11"/>
  <c r="H72" i="2" l="1"/>
  <c r="D19" i="1" l="1"/>
  <c r="E19" i="1"/>
  <c r="C19" i="1"/>
  <c r="G17" i="2" l="1"/>
  <c r="F17" i="2"/>
  <c r="D17" i="2"/>
  <c r="G15" i="2"/>
  <c r="F15" i="2"/>
  <c r="D15" i="2"/>
  <c r="F18" i="2" l="1"/>
  <c r="D18" i="2"/>
  <c r="E18" i="2" s="1"/>
  <c r="C18" i="2"/>
  <c r="C17" i="2"/>
  <c r="E17" i="2" s="1"/>
  <c r="H17" i="2" s="1"/>
  <c r="C15" i="2"/>
  <c r="E15" i="2" s="1"/>
  <c r="H15" i="2" s="1"/>
  <c r="H18" i="2" l="1"/>
  <c r="F13" i="2"/>
  <c r="F55" i="2"/>
  <c r="G55" i="2"/>
  <c r="C53" i="2"/>
  <c r="G53" i="2"/>
  <c r="C13" i="2"/>
  <c r="F53" i="2"/>
  <c r="D53" i="2"/>
  <c r="E53" i="2" s="1"/>
  <c r="C21" i="2"/>
  <c r="D13" i="2"/>
  <c r="E13" i="2" s="1"/>
  <c r="D55" i="2"/>
  <c r="H53" i="2" l="1"/>
  <c r="H13" i="2"/>
  <c r="C24" i="2"/>
  <c r="C16" i="2"/>
  <c r="F21" i="2"/>
  <c r="F14" i="2"/>
  <c r="F23" i="2"/>
  <c r="D21" i="2"/>
  <c r="E21" i="2" s="1"/>
  <c r="G22" i="2"/>
  <c r="C20" i="2"/>
  <c r="G20" i="2"/>
  <c r="H21" i="2" l="1"/>
  <c r="G24" i="2"/>
  <c r="G25" i="2"/>
  <c r="G28" i="2"/>
  <c r="G26" i="2"/>
  <c r="G23" i="2"/>
  <c r="G21" i="2"/>
  <c r="G58" i="2"/>
  <c r="D43" i="2"/>
  <c r="G31" i="2"/>
  <c r="C40" i="2"/>
  <c r="C32" i="2"/>
  <c r="G16" i="2"/>
  <c r="D37" i="2"/>
  <c r="D20" i="2"/>
  <c r="F33" i="2"/>
  <c r="D58" i="2"/>
  <c r="D68" i="2"/>
  <c r="D63" i="2" s="1"/>
  <c r="F25" i="2"/>
  <c r="D24" i="2"/>
  <c r="E24" i="2" s="1"/>
  <c r="D34" i="2"/>
  <c r="C38" i="2"/>
  <c r="C52" i="2"/>
  <c r="G36" i="2"/>
  <c r="G37" i="2"/>
  <c r="D32" i="2"/>
  <c r="E32" i="2" s="1"/>
  <c r="G33" i="2"/>
  <c r="C50" i="2"/>
  <c r="C33" i="2"/>
  <c r="D61" i="2"/>
  <c r="D59" i="2" s="1"/>
  <c r="D50" i="2"/>
  <c r="F68" i="2"/>
  <c r="F63" i="2" s="1"/>
  <c r="C61" i="2"/>
  <c r="F52" i="2"/>
  <c r="G50" i="2"/>
  <c r="C31" i="2"/>
  <c r="D14" i="2"/>
  <c r="G18" i="2"/>
  <c r="C36" i="2"/>
  <c r="F36" i="2"/>
  <c r="C30" i="2"/>
  <c r="F35" i="2"/>
  <c r="G40" i="2"/>
  <c r="G30" i="2"/>
  <c r="C43" i="2"/>
  <c r="E43" i="2" s="1"/>
  <c r="F26" i="2"/>
  <c r="G61" i="2"/>
  <c r="G59" i="2" s="1"/>
  <c r="D23" i="2"/>
  <c r="G38" i="2"/>
  <c r="C55" i="2"/>
  <c r="E55" i="2" s="1"/>
  <c r="H55" i="2" s="1"/>
  <c r="D51" i="2"/>
  <c r="D28" i="2"/>
  <c r="C25" i="2"/>
  <c r="C37" i="2"/>
  <c r="D16" i="2"/>
  <c r="E16" i="2" s="1"/>
  <c r="C34" i="2"/>
  <c r="D35" i="2"/>
  <c r="F51" i="2"/>
  <c r="G51" i="2"/>
  <c r="C28" i="2"/>
  <c r="G35" i="2"/>
  <c r="F20" i="2"/>
  <c r="D40" i="2"/>
  <c r="D39" i="2" s="1"/>
  <c r="D33" i="2"/>
  <c r="E33" i="2" s="1"/>
  <c r="D36" i="2"/>
  <c r="E36" i="2" s="1"/>
  <c r="F31" i="2"/>
  <c r="G14" i="2"/>
  <c r="F43" i="2"/>
  <c r="C14" i="2"/>
  <c r="G43" i="2"/>
  <c r="D26" i="2"/>
  <c r="C23" i="2"/>
  <c r="D38" i="2"/>
  <c r="E38" i="2" s="1"/>
  <c r="C58" i="2"/>
  <c r="E58" i="2" s="1"/>
  <c r="G52" i="2"/>
  <c r="C35" i="2"/>
  <c r="F28" i="2"/>
  <c r="C51" i="2"/>
  <c r="F34" i="2"/>
  <c r="F58" i="2"/>
  <c r="F38" i="2"/>
  <c r="C68" i="2"/>
  <c r="F40" i="2"/>
  <c r="F61" i="2"/>
  <c r="F59" i="2" s="1"/>
  <c r="F50" i="2"/>
  <c r="G34" i="2"/>
  <c r="D30" i="2"/>
  <c r="D25" i="2"/>
  <c r="E25" i="2" s="1"/>
  <c r="F24" i="2"/>
  <c r="H24" i="2" s="1"/>
  <c r="G13" i="2"/>
  <c r="G68" i="2"/>
  <c r="G63" i="2" s="1"/>
  <c r="F30" i="2"/>
  <c r="C26" i="2"/>
  <c r="D31" i="2"/>
  <c r="F16" i="2"/>
  <c r="G32" i="2"/>
  <c r="F37" i="2"/>
  <c r="D52" i="2"/>
  <c r="E52" i="2" s="1"/>
  <c r="F32" i="2"/>
  <c r="H32" i="2" s="1"/>
  <c r="E34" i="2" l="1"/>
  <c r="H58" i="2"/>
  <c r="H16" i="2"/>
  <c r="C19" i="2"/>
  <c r="E51" i="2"/>
  <c r="F29" i="2"/>
  <c r="H34" i="2"/>
  <c r="H51" i="2"/>
  <c r="H43" i="2"/>
  <c r="G19" i="2"/>
  <c r="C29" i="2"/>
  <c r="E30" i="2"/>
  <c r="G49" i="2"/>
  <c r="C49" i="2"/>
  <c r="E50" i="2"/>
  <c r="C59" i="2"/>
  <c r="E59" i="2" s="1"/>
  <c r="H59" i="2" s="1"/>
  <c r="E61" i="2"/>
  <c r="H61" i="2" s="1"/>
  <c r="E40" i="2"/>
  <c r="C39" i="2"/>
  <c r="E37" i="2"/>
  <c r="H37" i="2" s="1"/>
  <c r="F39" i="2"/>
  <c r="E26" i="2"/>
  <c r="H26" i="2" s="1"/>
  <c r="E28" i="2"/>
  <c r="H28" i="2" s="1"/>
  <c r="E14" i="2"/>
  <c r="H14" i="2" s="1"/>
  <c r="E35" i="2"/>
  <c r="H35" i="2" s="1"/>
  <c r="G29" i="2"/>
  <c r="D49" i="2"/>
  <c r="D19" i="2"/>
  <c r="H25" i="2"/>
  <c r="H33" i="2"/>
  <c r="E20" i="2"/>
  <c r="D29" i="2"/>
  <c r="C63" i="2"/>
  <c r="E68" i="2"/>
  <c r="G39" i="2"/>
  <c r="E23" i="2"/>
  <c r="H23" i="2" s="1"/>
  <c r="H52" i="2"/>
  <c r="F49" i="2"/>
  <c r="F19" i="2"/>
  <c r="H36" i="2"/>
  <c r="E31" i="2"/>
  <c r="H31" i="2" s="1"/>
  <c r="H38" i="2"/>
  <c r="E49" i="2" l="1"/>
  <c r="H50" i="2"/>
  <c r="H49" i="2" s="1"/>
  <c r="E63" i="2"/>
  <c r="H68" i="2"/>
  <c r="H63" i="2" s="1"/>
  <c r="E29" i="2"/>
  <c r="H30" i="2"/>
  <c r="H29" i="2" s="1"/>
  <c r="E19" i="2"/>
  <c r="H20" i="2"/>
  <c r="H19" i="2" s="1"/>
  <c r="H40" i="2"/>
  <c r="H39" i="2" s="1"/>
  <c r="E39" i="2"/>
  <c r="D16" i="11" l="1"/>
  <c r="F16" i="11" s="1"/>
  <c r="D36" i="11"/>
  <c r="F36" i="11" s="1"/>
  <c r="D14" i="11"/>
  <c r="F14" i="11" s="1"/>
  <c r="H36" i="11"/>
  <c r="I36" i="11" s="1"/>
  <c r="G36" i="11"/>
  <c r="H16" i="11"/>
  <c r="I16" i="11" s="1"/>
  <c r="G16" i="11"/>
  <c r="H15" i="11"/>
  <c r="G15" i="11"/>
  <c r="H14" i="11"/>
  <c r="I14" i="11" s="1"/>
  <c r="G14" i="11"/>
  <c r="H13" i="11"/>
  <c r="G13" i="11"/>
  <c r="G43" i="11" l="1"/>
  <c r="H43" i="11"/>
  <c r="D13" i="11"/>
  <c r="D11" i="1"/>
  <c r="G73" i="11"/>
  <c r="G76" i="11"/>
  <c r="G78" i="11" s="1"/>
  <c r="I15" i="11"/>
  <c r="D15" i="11"/>
  <c r="F15" i="11" s="1"/>
  <c r="D53" i="1" l="1"/>
  <c r="D10" i="1"/>
  <c r="F13" i="11"/>
  <c r="F43" i="11" s="1"/>
  <c r="D43" i="11"/>
  <c r="E11" i="1"/>
  <c r="H73" i="11"/>
  <c r="H76" i="11"/>
  <c r="H78" i="11" s="1"/>
  <c r="I13" i="11"/>
  <c r="I43" i="11" s="1"/>
  <c r="E53" i="1" l="1"/>
  <c r="E10" i="1"/>
  <c r="I73" i="11"/>
  <c r="I76" i="11"/>
  <c r="I78" i="11" s="1"/>
  <c r="C11" i="1"/>
  <c r="D76" i="11"/>
  <c r="D78" i="11" s="1"/>
  <c r="D73" i="11"/>
  <c r="F73" i="11"/>
  <c r="F76" i="11"/>
  <c r="F78" i="11" s="1"/>
  <c r="C53" i="1" l="1"/>
  <c r="C10" i="1"/>
  <c r="C12" i="3" l="1"/>
  <c r="F13" i="3" l="1"/>
  <c r="B12" i="3" l="1"/>
  <c r="C13" i="3"/>
  <c r="C10" i="3" s="1"/>
  <c r="C32" i="3" s="1"/>
  <c r="B13" i="3"/>
  <c r="D13" i="3" s="1"/>
  <c r="E13" i="3"/>
  <c r="G13" i="3" s="1"/>
  <c r="E12" i="3"/>
  <c r="E10" i="3" l="1"/>
  <c r="E32" i="3" s="1"/>
  <c r="B10" i="3"/>
  <c r="B32" i="3" s="1"/>
  <c r="D12" i="3"/>
  <c r="F12" i="3"/>
  <c r="F10" i="3" s="1"/>
  <c r="F32" i="3" s="1"/>
  <c r="D10" i="3" l="1"/>
  <c r="D32" i="3" s="1"/>
  <c r="G12" i="3"/>
  <c r="G10" i="3" s="1"/>
  <c r="G32" i="3" s="1"/>
  <c r="G12" i="2" l="1"/>
  <c r="G11" i="2" s="1"/>
  <c r="F10" i="5" l="1"/>
  <c r="F9" i="5" s="1"/>
  <c r="F32" i="5" s="1"/>
  <c r="G10" i="2"/>
  <c r="D12" i="2"/>
  <c r="D11" i="2" s="1"/>
  <c r="C10" i="5" l="1"/>
  <c r="C9" i="5" s="1"/>
  <c r="C32" i="5" s="1"/>
  <c r="D10" i="2"/>
  <c r="G13" i="4"/>
  <c r="G11" i="4" s="1"/>
  <c r="G10" i="4" s="1"/>
  <c r="G84" i="4" s="1"/>
  <c r="G162" i="2"/>
  <c r="E16" i="1"/>
  <c r="C12" i="2"/>
  <c r="F12" i="2"/>
  <c r="F11" i="2" s="1"/>
  <c r="C11" i="2" l="1"/>
  <c r="E12" i="2"/>
  <c r="E15" i="1"/>
  <c r="E23" i="1" s="1"/>
  <c r="E24" i="1" s="1"/>
  <c r="E25" i="1" s="1"/>
  <c r="E58" i="1"/>
  <c r="E62" i="1" s="1"/>
  <c r="E63" i="1" s="1"/>
  <c r="E10" i="5"/>
  <c r="E9" i="5" s="1"/>
  <c r="E32" i="5" s="1"/>
  <c r="F10" i="2"/>
  <c r="D13" i="4"/>
  <c r="D11" i="4" s="1"/>
  <c r="D10" i="4" s="1"/>
  <c r="D84" i="4" s="1"/>
  <c r="D162" i="2"/>
  <c r="F162" i="2" l="1"/>
  <c r="D16" i="1"/>
  <c r="F13" i="4"/>
  <c r="F11" i="4" s="1"/>
  <c r="F10" i="4" s="1"/>
  <c r="F84" i="4" s="1"/>
  <c r="E11" i="2"/>
  <c r="E10" i="2" s="1"/>
  <c r="E162" i="2" s="1"/>
  <c r="H12" i="2"/>
  <c r="H11" i="2" s="1"/>
  <c r="H10" i="2" s="1"/>
  <c r="H162" i="2" s="1"/>
  <c r="B10" i="5"/>
  <c r="C10" i="2"/>
  <c r="C162" i="2" l="1"/>
  <c r="C16" i="1"/>
  <c r="C13" i="4"/>
  <c r="B9" i="5"/>
  <c r="B32" i="5" s="1"/>
  <c r="D10" i="5"/>
  <c r="D58" i="1"/>
  <c r="D62" i="1" s="1"/>
  <c r="D63" i="1" s="1"/>
  <c r="D15" i="1"/>
  <c r="D23" i="1" s="1"/>
  <c r="D24" i="1" s="1"/>
  <c r="D25" i="1" s="1"/>
  <c r="D9" i="5" l="1"/>
  <c r="D32" i="5" s="1"/>
  <c r="G10" i="5"/>
  <c r="G9" i="5" s="1"/>
  <c r="G32" i="5" s="1"/>
  <c r="C11" i="4"/>
  <c r="C10" i="4" s="1"/>
  <c r="C84" i="4" s="1"/>
  <c r="E13" i="4"/>
  <c r="C15" i="1"/>
  <c r="C23" i="1" s="1"/>
  <c r="C24" i="1" s="1"/>
  <c r="C25" i="1" s="1"/>
  <c r="C58" i="1"/>
  <c r="C62" i="1" s="1"/>
  <c r="C63" i="1" s="1"/>
  <c r="E11" i="4" l="1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<sst xmlns="http://schemas.openxmlformats.org/spreadsheetml/2006/main" count="459" uniqueCount="266">
  <si>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</si>
  <si>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</si>
  <si>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</si>
  <si>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</si>
  <si>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</si>
  <si>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</si>
  <si>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</si>
  <si>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</si>
  <si>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</si>
  <si>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</si>
  <si>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</si>
  <si>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</si>
  <si>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</si>
  <si>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</si>
  <si>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</si>
  <si>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</si>
  <si>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</si>
  <si>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</si>
  <si>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</si>
  <si>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</si>
  <si>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</si>
  <si>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</si>
  <si>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</si>
  <si>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</si>
  <si>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</si>
  <si>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</si>
  <si>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</si>
  <si>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</si>
  <si>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</si>
  <si>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</si>
  <si>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</si>
  <si>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</si>
  <si>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</si>
  <si>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</si>
  <si>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</si>
  <si>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</si>
  <si>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</si>
  <si>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</si>
  <si>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</si>
  <si>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</si>
  <si>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</si>
  <si>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</si>
  <si>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</si>
  <si>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</si>
  <si>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</si>
  <si>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</si>
  <si>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</si>
  <si>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</si>
  <si>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</si>
  <si>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</si>
  <si>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</si>
  <si>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</si>
  <si>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</si>
  <si>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</si>
  <si>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</si>
  <si>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</si>
  <si>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</si>
  <si>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</si>
  <si>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</si>
  <si>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</si>
  <si>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</si>
  <si>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</si>
  <si>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</si>
  <si>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</si>
  <si>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</si>
  <si>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</si>
  <si>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</si>
  <si>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</si>
  <si>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</si>
  <si>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</si>
  <si>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</si>
  <si>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</si>
  <si>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</si>
  <si>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</si>
  <si>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</si>
  <si>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</si>
  <si>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</si>
  <si>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</si>
  <si>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</si>
  <si>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</si>
  <si>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</si>
  <si>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</si>
  <si>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</si>
  <si>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</si>
  <si>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</si>
  <si>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</si>
  <si>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</si>
  <si>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</si>
  <si>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</si>
  <si>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</si>
  <si>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</si>
  <si>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</si>
  <si>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</si>
  <si>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</si>
  <si>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</si>
  <si>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</si>
  <si>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</si>
  <si>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</si>
  <si>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</si>
  <si>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</si>
  <si>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</si>
  <si>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</si>
  <si>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</si>
  <si>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</si>
  <si>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</si>
  <si>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</si>
  <si>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</si>
  <si>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</si>
  <si>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</si>
  <si>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</si>
  <si>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</si>
  <si>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</si>
  <si>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</si>
  <si>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</si>
  <si>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</si>
  <si>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</si>
  <si>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</si>
  <si>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</si>
  <si>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</si>
  <si>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</si>
  <si>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</si>
  <si>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</si>
  <si>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</si>
  <si>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</si>
  <si>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</si>
  <si>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</si>
  <si>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</si>
  <si>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</si>
  <si>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</si>
  <si>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</si>
  <si>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</si>
  <si>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</si>
  <si>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</si>
  <si>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</si>
  <si>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</si>
  <si>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</si>
  <si>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</si>
  <si>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</si>
  <si>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</si>
  <si>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</si>
  <si>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</si>
  <si>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</si>
  <si>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</si>
  <si>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</si>
  <si>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</si>
  <si>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</si>
  <si>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</si>
  <si>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</si>
  <si>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</si>
  <si>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</si>
  <si>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</si>
  <si>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</si>
  <si>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</si>
  <si>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</si>
  <si>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</si>
  <si>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</si>
  <si>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</si>
  <si>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</si>
  <si>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</si>
  <si>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</si>
  <si>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</si>
  <si>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</si>
  <si>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</si>
  <si>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</si>
  <si>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</si>
  <si>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</si>
  <si>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</si>
  <si>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</si>
  <si>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</si>
  <si>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</si>
  <si>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</si>
  <si>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</si>
  <si>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</si>
  <si>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</si>
  <si>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</si>
  <si>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</si>
  <si>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</si>
  <si>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</si>
  <si>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</si>
  <si>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</si>
  <si>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</si>
  <si>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</si>
  <si>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</si>
  <si>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</si>
  <si>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</si>
  <si>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</si>
  <si>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</si>
  <si>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</si>
  <si>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</si>
  <si>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</si>
  <si>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</si>
  <si>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</si>
  <si>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</si>
  <si>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</si>
  <si>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</si>
  <si>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</si>
  <si>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</si>
  <si>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</si>
  <si>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</si>
  <si>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</si>
  <si>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</si>
  <si>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</si>
  <si>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</si>
  <si>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</si>
  <si>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</si>
  <si>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</si>
  <si>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</si>
  <si>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</si>
  <si>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</si>
  <si>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</si>
  <si>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</si>
  <si>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</si>
  <si>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</si>
  <si>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</si>
  <si>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</si>
  <si>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</si>
  <si>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</si>
  <si>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</si>
  <si>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</si>
  <si>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</si>
  <si>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</si>
  <si>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</si>
  <si>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</si>
  <si>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</si>
  <si>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</si>
  <si>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</si>
  <si>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</si>
  <si>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</si>
  <si>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</si>
  <si>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</si>
  <si>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</si>
  <si>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</si>
  <si>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</si>
  <si>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</si>
  <si>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</si>
  <si>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</si>
  <si>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</si>
  <si>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</si>
  <si>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</si>
  <si>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</si>
  <si>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</si>
  <si>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</si>
  <si>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</si>
  <si>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</si>
  <si>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</si>
  <si>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</si>
  <si>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</si>
  <si>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</si>
  <si>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</si>
  <si>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</si>
  <si>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</si>
  <si>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</si>
  <si>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</si>
  <si>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</si>
  <si>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</si>
  <si>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</si>
  <si>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</si>
  <si>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</si>
  <si>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</si>
  <si>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PODER JUDICIAL  DEL ESTADO DE BAJA CALIFORNIA</t>
  </si>
  <si>
    <t>PODER JUDICIAL DEL ESTADO DE BAJA CALIFORNIA</t>
  </si>
  <si>
    <t>Tribunal Superior de Justicia del Estado de Baja California</t>
  </si>
  <si>
    <t>Estado Analítico Consolidado del Ejercicio del Presupuesto de Egresos Detallado - LDF</t>
  </si>
  <si>
    <t>Balance Presupuestario Consolidado - LDF</t>
  </si>
  <si>
    <t>Estado Analítico Consolidado de Ingresos Detallado - LDF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</si>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</sst>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201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6" fontId="6" fillId="0" borderId="0" xfId="0" applyNumberFormat="1" applyFont="1"/>
    <xf numFmtId="40" fontId="2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40" fontId="1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11" fillId="0" borderId="2" xfId="0" applyNumberFormat="1" applyFont="1" applyBorder="1" applyAlignment="1">
      <alignment horizontal="right" vertical="center" wrapText="1"/>
    </xf>
    <xf numFmtId="40" fontId="11" fillId="0" borderId="1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38" fontId="2" fillId="0" borderId="1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88</xdr:row>
      <xdr:rowOff>123825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 de Despacho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CONSOLIDADO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2"/>
      <sheetName val="EAI (2)"/>
      <sheetName val="Hoja1"/>
      <sheetName val="Hoja3"/>
      <sheetName val="Hoja4"/>
    </sheetNames>
    <sheetDataSet>
      <sheetData sheetId="0"/>
      <sheetData sheetId="1"/>
      <sheetData sheetId="2"/>
      <sheetData sheetId="3">
        <row r="12">
          <cell r="C12">
            <v>1184806100</v>
          </cell>
          <cell r="D12">
            <v>72107880.709999993</v>
          </cell>
          <cell r="F12">
            <v>1241545883.1299999</v>
          </cell>
          <cell r="G12">
            <v>1212282461.4999998</v>
          </cell>
        </row>
        <row r="13">
          <cell r="C13">
            <v>63446475</v>
          </cell>
          <cell r="D13">
            <v>0</v>
          </cell>
          <cell r="F13">
            <v>54911427.710000001</v>
          </cell>
          <cell r="G13">
            <v>53136863.060000002</v>
          </cell>
        </row>
      </sheetData>
      <sheetData sheetId="4">
        <row r="14">
          <cell r="E14">
            <v>3104793.2</v>
          </cell>
          <cell r="H14">
            <v>9560901.9900000002</v>
          </cell>
          <cell r="I14">
            <v>9560901.9900000002</v>
          </cell>
        </row>
        <row r="15">
          <cell r="E15">
            <v>27830736.48</v>
          </cell>
          <cell r="H15">
            <v>57540334.619999997</v>
          </cell>
          <cell r="I15">
            <v>57540334.619999997</v>
          </cell>
        </row>
        <row r="16">
          <cell r="E16">
            <v>6185057.71</v>
          </cell>
          <cell r="H16">
            <v>5486357.7400000002</v>
          </cell>
          <cell r="I16">
            <v>5486357.7400000002</v>
          </cell>
        </row>
        <row r="17">
          <cell r="E17">
            <v>1476393.48</v>
          </cell>
          <cell r="H17">
            <v>1972070</v>
          </cell>
          <cell r="I17">
            <v>1972070</v>
          </cell>
        </row>
        <row r="19">
          <cell r="E19">
            <v>1184806100</v>
          </cell>
          <cell r="H19">
            <v>1230841446</v>
          </cell>
          <cell r="I19">
            <v>1230841446</v>
          </cell>
        </row>
      </sheetData>
      <sheetData sheetId="5"/>
      <sheetData sheetId="6">
        <row r="11">
          <cell r="D11">
            <v>458948545</v>
          </cell>
          <cell r="E11">
            <v>3834284.26</v>
          </cell>
          <cell r="G11">
            <v>462765999.18000001</v>
          </cell>
          <cell r="H11">
            <v>462286883.67000002</v>
          </cell>
        </row>
        <row r="12">
          <cell r="D12">
            <v>3958346</v>
          </cell>
          <cell r="E12">
            <v>190800</v>
          </cell>
          <cell r="G12">
            <v>4011648.45</v>
          </cell>
          <cell r="H12">
            <v>3983679.79</v>
          </cell>
        </row>
        <row r="13">
          <cell r="D13">
            <v>332365800</v>
          </cell>
          <cell r="E13">
            <v>29033514.090000004</v>
          </cell>
          <cell r="G13">
            <v>358464093.39999998</v>
          </cell>
          <cell r="H13">
            <v>355617721.67999995</v>
          </cell>
        </row>
        <row r="14">
          <cell r="D14">
            <v>115723845</v>
          </cell>
          <cell r="E14">
            <v>7538950.7300000004</v>
          </cell>
          <cell r="G14">
            <v>121750970.85000001</v>
          </cell>
          <cell r="H14">
            <v>112958472.33000001</v>
          </cell>
        </row>
        <row r="15">
          <cell r="D15">
            <v>179208938</v>
          </cell>
          <cell r="E15">
            <v>8833509.8899999987</v>
          </cell>
          <cell r="G15">
            <v>187515141.06000003</v>
          </cell>
          <cell r="H15">
            <v>186700950.68000001</v>
          </cell>
        </row>
        <row r="16">
          <cell r="D16">
            <v>861701</v>
          </cell>
          <cell r="E16">
            <v>-861701</v>
          </cell>
          <cell r="G16">
            <v>0</v>
          </cell>
          <cell r="H16">
            <v>0</v>
          </cell>
        </row>
        <row r="17">
          <cell r="D17">
            <v>35444946</v>
          </cell>
          <cell r="E17">
            <v>-4513016.71</v>
          </cell>
          <cell r="G17">
            <v>25702943.32</v>
          </cell>
          <cell r="H17">
            <v>25645391.010000002</v>
          </cell>
        </row>
        <row r="19">
          <cell r="D19">
            <v>10440600</v>
          </cell>
          <cell r="E19">
            <v>465209.84000000008</v>
          </cell>
          <cell r="G19">
            <v>10793839.359999999</v>
          </cell>
          <cell r="H19">
            <v>10618605.810000001</v>
          </cell>
        </row>
        <row r="20">
          <cell r="D20">
            <v>436400</v>
          </cell>
          <cell r="E20">
            <v>50000</v>
          </cell>
          <cell r="G20">
            <v>391416.67</v>
          </cell>
          <cell r="H20">
            <v>333828.62000000005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2">
          <cell r="D22">
            <v>1110272</v>
          </cell>
          <cell r="E22">
            <v>60184</v>
          </cell>
          <cell r="G22">
            <v>1097585</v>
          </cell>
          <cell r="H22">
            <v>1074207.9100000001</v>
          </cell>
        </row>
        <row r="23">
          <cell r="D23">
            <v>1227750</v>
          </cell>
          <cell r="E23">
            <v>-200000</v>
          </cell>
          <cell r="G23">
            <v>989181.88</v>
          </cell>
          <cell r="H23">
            <v>912795.57000000007</v>
          </cell>
        </row>
        <row r="24">
          <cell r="D24">
            <v>7878300</v>
          </cell>
          <cell r="E24">
            <v>1858957</v>
          </cell>
          <cell r="G24">
            <v>9310586.6699999999</v>
          </cell>
          <cell r="H24">
            <v>8958804.040000001</v>
          </cell>
        </row>
        <row r="25">
          <cell r="D25">
            <v>472000</v>
          </cell>
          <cell r="E25">
            <v>-40000</v>
          </cell>
          <cell r="G25">
            <v>412143.08999999997</v>
          </cell>
          <cell r="H25">
            <v>395425.66000000003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</row>
        <row r="27">
          <cell r="D27">
            <v>2019869</v>
          </cell>
          <cell r="E27">
            <v>66615</v>
          </cell>
          <cell r="G27">
            <v>2052069.16</v>
          </cell>
          <cell r="H27">
            <v>1756346.35</v>
          </cell>
        </row>
        <row r="29">
          <cell r="D29">
            <v>17826840</v>
          </cell>
          <cell r="E29">
            <v>3066165</v>
          </cell>
          <cell r="G29">
            <v>19098329.680000003</v>
          </cell>
          <cell r="H29">
            <v>17449873.889999997</v>
          </cell>
        </row>
        <row r="30">
          <cell r="D30">
            <v>14045000</v>
          </cell>
          <cell r="E30">
            <v>3257303.44</v>
          </cell>
          <cell r="G30">
            <v>17149700.330000002</v>
          </cell>
          <cell r="H30">
            <v>16688200.93</v>
          </cell>
        </row>
        <row r="31">
          <cell r="D31">
            <v>18254900</v>
          </cell>
          <cell r="E31">
            <v>1536480.54</v>
          </cell>
          <cell r="G31">
            <v>18821595.329999998</v>
          </cell>
          <cell r="H31">
            <v>14329669.17</v>
          </cell>
        </row>
        <row r="32">
          <cell r="D32">
            <v>2265000</v>
          </cell>
          <cell r="E32">
            <v>150000</v>
          </cell>
          <cell r="G32">
            <v>2234265.4500000002</v>
          </cell>
          <cell r="H32">
            <v>2234265.4500000002</v>
          </cell>
        </row>
        <row r="33">
          <cell r="D33">
            <v>15040369</v>
          </cell>
          <cell r="E33">
            <v>4148547.4800000004</v>
          </cell>
          <cell r="G33">
            <v>18231313.350000001</v>
          </cell>
          <cell r="H33">
            <v>15773263.9</v>
          </cell>
        </row>
        <row r="34">
          <cell r="D34">
            <v>0</v>
          </cell>
          <cell r="E34">
            <v>0</v>
          </cell>
          <cell r="G34">
            <v>0</v>
          </cell>
          <cell r="H34">
            <v>0</v>
          </cell>
        </row>
        <row r="35">
          <cell r="D35">
            <v>1930597</v>
          </cell>
          <cell r="E35">
            <v>922000</v>
          </cell>
          <cell r="G35">
            <v>2259380.94</v>
          </cell>
          <cell r="H35">
            <v>2011132.69</v>
          </cell>
        </row>
        <row r="36">
          <cell r="D36">
            <v>885000</v>
          </cell>
          <cell r="E36">
            <v>595000</v>
          </cell>
          <cell r="G36">
            <v>1441923.1</v>
          </cell>
          <cell r="H36">
            <v>1396958.96</v>
          </cell>
        </row>
        <row r="37">
          <cell r="D37">
            <v>10000</v>
          </cell>
          <cell r="E37">
            <v>0</v>
          </cell>
          <cell r="G37">
            <v>0</v>
          </cell>
          <cell r="H37">
            <v>0</v>
          </cell>
        </row>
        <row r="39">
          <cell r="D39">
            <v>0</v>
          </cell>
          <cell r="E39">
            <v>7510896.9900000002</v>
          </cell>
          <cell r="G39">
            <v>0</v>
          </cell>
          <cell r="H39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</row>
        <row r="41">
          <cell r="D41">
            <v>0</v>
          </cell>
          <cell r="E41">
            <v>0</v>
          </cell>
          <cell r="G41">
            <v>0</v>
          </cell>
          <cell r="H41">
            <v>0</v>
          </cell>
        </row>
        <row r="42">
          <cell r="D42">
            <v>60000</v>
          </cell>
          <cell r="E42">
            <v>25000</v>
          </cell>
          <cell r="G42">
            <v>81250</v>
          </cell>
          <cell r="H42">
            <v>81250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45">
          <cell r="D45">
            <v>0</v>
          </cell>
          <cell r="E45">
            <v>0</v>
          </cell>
          <cell r="G45">
            <v>0</v>
          </cell>
          <cell r="H45">
            <v>0</v>
          </cell>
        </row>
        <row r="46">
          <cell r="D46">
            <v>0</v>
          </cell>
          <cell r="E46">
            <v>0</v>
          </cell>
          <cell r="G46">
            <v>0</v>
          </cell>
          <cell r="H46">
            <v>0</v>
          </cell>
        </row>
        <row r="47">
          <cell r="D47">
            <v>0</v>
          </cell>
          <cell r="E47">
            <v>0</v>
          </cell>
          <cell r="G47">
            <v>0</v>
          </cell>
          <cell r="H47">
            <v>0</v>
          </cell>
        </row>
        <row r="49">
          <cell r="D49">
            <v>8320802</v>
          </cell>
          <cell r="E49">
            <v>2372496</v>
          </cell>
          <cell r="G49">
            <v>10317798.810000001</v>
          </cell>
          <cell r="H49">
            <v>7609523.6699999999</v>
          </cell>
        </row>
        <row r="50">
          <cell r="D50">
            <v>28187</v>
          </cell>
          <cell r="E50">
            <v>129692</v>
          </cell>
          <cell r="G50">
            <v>137779.78</v>
          </cell>
          <cell r="H50">
            <v>44151.12</v>
          </cell>
        </row>
        <row r="51">
          <cell r="D51">
            <v>0</v>
          </cell>
          <cell r="E51">
            <v>0</v>
          </cell>
          <cell r="G51">
            <v>0</v>
          </cell>
          <cell r="H51">
            <v>0</v>
          </cell>
        </row>
        <row r="52">
          <cell r="D52">
            <v>7406100</v>
          </cell>
          <cell r="E52">
            <v>130000</v>
          </cell>
          <cell r="G52">
            <v>7516400.4199999999</v>
          </cell>
          <cell r="H52">
            <v>7236500.4199999999</v>
          </cell>
        </row>
        <row r="53">
          <cell r="D53">
            <v>0</v>
          </cell>
          <cell r="E53">
            <v>0</v>
          </cell>
          <cell r="G53">
            <v>0</v>
          </cell>
          <cell r="H53">
            <v>0</v>
          </cell>
        </row>
        <row r="54">
          <cell r="D54">
            <v>1882468</v>
          </cell>
          <cell r="E54">
            <v>746992.16</v>
          </cell>
          <cell r="G54">
            <v>2512633.25</v>
          </cell>
          <cell r="H54">
            <v>1402052.0199999998</v>
          </cell>
        </row>
        <row r="55">
          <cell r="D55">
            <v>0</v>
          </cell>
          <cell r="E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1200000</v>
          </cell>
          <cell r="G57">
            <v>1199904</v>
          </cell>
          <cell r="H57">
            <v>0</v>
          </cell>
        </row>
        <row r="59">
          <cell r="D59">
            <v>0</v>
          </cell>
          <cell r="G59">
            <v>0</v>
          </cell>
          <cell r="H59">
            <v>0</v>
          </cell>
        </row>
        <row r="60">
          <cell r="D60">
            <v>3200000</v>
          </cell>
          <cell r="E60">
            <v>0</v>
          </cell>
          <cell r="G60">
            <v>3197418.31</v>
          </cell>
          <cell r="H60">
            <v>2919369.22</v>
          </cell>
        </row>
        <row r="67">
          <cell r="D67">
            <v>7000000</v>
          </cell>
          <cell r="E67">
            <v>0</v>
          </cell>
          <cell r="G67">
            <v>7000000</v>
          </cell>
          <cell r="H67">
            <v>5000000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workbookViewId="0">
      <selection activeCell="A5" sqref="A5:E5"/>
    </sheetView>
  </sheetViews>
  <sheetFormatPr baseColWidth="10" defaultRowHeight="12" x14ac:dyDescent="0.2"/>
  <cols>
    <col min="1" max="1" width="11.42578125" style="4"/>
    <col min="2" max="2" width="75.5703125" style="4" customWidth="1"/>
    <col min="3" max="3" width="15" style="4" customWidth="1"/>
    <col min="4" max="5" width="14.710937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07" t="s">
        <v>260</v>
      </c>
      <c r="B2" s="108"/>
      <c r="C2" s="108"/>
      <c r="D2" s="108"/>
      <c r="E2" s="108"/>
    </row>
    <row r="3" spans="1:5" x14ac:dyDescent="0.2">
      <c r="A3" s="107" t="s">
        <v>263</v>
      </c>
      <c r="B3" s="108"/>
      <c r="C3" s="108"/>
      <c r="D3" s="108"/>
      <c r="E3" s="108"/>
    </row>
    <row r="4" spans="1:5" x14ac:dyDescent="0.2">
      <c r="A4" s="107" t="s">
        <v>265</v>
      </c>
      <c r="B4" s="108"/>
      <c r="C4" s="108"/>
      <c r="D4" s="108"/>
      <c r="E4" s="108"/>
    </row>
    <row r="5" spans="1:5" x14ac:dyDescent="0.2">
      <c r="A5" s="107" t="s">
        <v>0</v>
      </c>
      <c r="B5" s="108"/>
      <c r="C5" s="108"/>
      <c r="D5" s="108"/>
      <c r="E5" s="108"/>
    </row>
    <row r="6" spans="1:5" ht="12.75" thickBot="1" x14ac:dyDescent="0.25">
      <c r="A6" s="5"/>
    </row>
    <row r="7" spans="1:5" x14ac:dyDescent="0.2">
      <c r="A7" s="111" t="s">
        <v>1</v>
      </c>
      <c r="B7" s="112"/>
      <c r="C7" s="6" t="s">
        <v>2</v>
      </c>
      <c r="D7" s="121" t="s">
        <v>4</v>
      </c>
      <c r="E7" s="6" t="s">
        <v>5</v>
      </c>
    </row>
    <row r="8" spans="1:5" ht="12.75" thickBot="1" x14ac:dyDescent="0.25">
      <c r="A8" s="113"/>
      <c r="B8" s="114"/>
      <c r="C8" s="7" t="s">
        <v>3</v>
      </c>
      <c r="D8" s="122"/>
      <c r="E8" s="7" t="s">
        <v>6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7</v>
      </c>
      <c r="C10" s="27">
        <f>C11+C12+C13</f>
        <v>1223403080.8699999</v>
      </c>
      <c r="D10" s="27">
        <f t="shared" ref="D10:E10" si="0">D11+D12+D13</f>
        <v>1305401110.3499999</v>
      </c>
      <c r="E10" s="27">
        <f t="shared" si="0"/>
        <v>1305401110.3499999</v>
      </c>
    </row>
    <row r="11" spans="1:5" x14ac:dyDescent="0.2">
      <c r="A11" s="8"/>
      <c r="B11" s="11" t="s">
        <v>8</v>
      </c>
      <c r="C11" s="27">
        <f>SUM(FORMATO_5!D43)</f>
        <v>1223403080.8699999</v>
      </c>
      <c r="D11" s="27">
        <f>SUM(FORMATO_5!G43)</f>
        <v>1305401110.3499999</v>
      </c>
      <c r="E11" s="27">
        <f>SUM(FORMATO_5!H43)</f>
        <v>1305401110.3499999</v>
      </c>
    </row>
    <row r="12" spans="1:5" x14ac:dyDescent="0.2">
      <c r="A12" s="8"/>
      <c r="B12" s="11" t="s">
        <v>9</v>
      </c>
      <c r="C12" s="27">
        <v>0</v>
      </c>
      <c r="D12" s="27">
        <v>0</v>
      </c>
      <c r="E12" s="27">
        <v>0</v>
      </c>
    </row>
    <row r="13" spans="1:5" x14ac:dyDescent="0.2">
      <c r="A13" s="8"/>
      <c r="B13" s="11" t="s">
        <v>10</v>
      </c>
      <c r="C13" s="27">
        <v>0</v>
      </c>
      <c r="D13" s="27">
        <v>0</v>
      </c>
      <c r="E13" s="27">
        <v>0</v>
      </c>
    </row>
    <row r="14" spans="1:5" x14ac:dyDescent="0.2">
      <c r="A14" s="8"/>
      <c r="B14" s="9"/>
      <c r="C14" s="27"/>
      <c r="D14" s="27"/>
      <c r="E14" s="27"/>
    </row>
    <row r="15" spans="1:5" ht="13.5" x14ac:dyDescent="0.2">
      <c r="A15" s="12"/>
      <c r="B15" s="10" t="s">
        <v>188</v>
      </c>
      <c r="C15" s="27">
        <f>C16+C17</f>
        <v>1248252575</v>
      </c>
      <c r="D15" s="27">
        <f t="shared" ref="D15:E15" si="1">D16+D17</f>
        <v>1296457310.8399999</v>
      </c>
      <c r="E15" s="27">
        <f t="shared" si="1"/>
        <v>1265419324.5600002</v>
      </c>
    </row>
    <row r="16" spans="1:5" x14ac:dyDescent="0.2">
      <c r="A16" s="8"/>
      <c r="B16" s="11" t="s">
        <v>11</v>
      </c>
      <c r="C16" s="27">
        <f>SUM(FORMATO_6a_GOG!C10)</f>
        <v>1248252575</v>
      </c>
      <c r="D16" s="27">
        <f>SUM(FORMATO_6a_GOG!F10)</f>
        <v>1296457310.8399999</v>
      </c>
      <c r="E16" s="27">
        <f>SUM(FORMATO_6a_GOG!G10)</f>
        <v>1265419324.5600002</v>
      </c>
    </row>
    <row r="17" spans="1:5" x14ac:dyDescent="0.2">
      <c r="A17" s="8"/>
      <c r="B17" s="11" t="s">
        <v>12</v>
      </c>
      <c r="C17" s="27">
        <v>0</v>
      </c>
      <c r="D17" s="27">
        <v>0</v>
      </c>
      <c r="E17" s="27">
        <v>0</v>
      </c>
    </row>
    <row r="18" spans="1:5" x14ac:dyDescent="0.2">
      <c r="A18" s="8"/>
      <c r="B18" s="9"/>
      <c r="C18" s="27"/>
      <c r="D18" s="27"/>
      <c r="E18" s="27"/>
    </row>
    <row r="19" spans="1:5" x14ac:dyDescent="0.2">
      <c r="A19" s="8"/>
      <c r="B19" s="10" t="s">
        <v>13</v>
      </c>
      <c r="C19" s="28">
        <f>C20+C21</f>
        <v>0</v>
      </c>
      <c r="D19" s="28">
        <f t="shared" ref="D19:E19" si="2">D20+D21</f>
        <v>0</v>
      </c>
      <c r="E19" s="28">
        <f t="shared" si="2"/>
        <v>0</v>
      </c>
    </row>
    <row r="20" spans="1:5" x14ac:dyDescent="0.2">
      <c r="A20" s="8"/>
      <c r="B20" s="11" t="s">
        <v>14</v>
      </c>
      <c r="C20" s="28">
        <v>0</v>
      </c>
      <c r="D20" s="27">
        <v>0</v>
      </c>
      <c r="E20" s="27">
        <v>0</v>
      </c>
    </row>
    <row r="21" spans="1:5" x14ac:dyDescent="0.2">
      <c r="A21" s="8"/>
      <c r="B21" s="11" t="s">
        <v>15</v>
      </c>
      <c r="C21" s="28">
        <v>0</v>
      </c>
      <c r="D21" s="27">
        <v>0</v>
      </c>
      <c r="E21" s="27">
        <v>0</v>
      </c>
    </row>
    <row r="22" spans="1:5" x14ac:dyDescent="0.2">
      <c r="A22" s="8"/>
      <c r="B22" s="9"/>
      <c r="C22" s="27"/>
      <c r="D22" s="27"/>
      <c r="E22" s="27"/>
    </row>
    <row r="23" spans="1:5" x14ac:dyDescent="0.2">
      <c r="A23" s="8"/>
      <c r="B23" s="10" t="s">
        <v>16</v>
      </c>
      <c r="C23" s="27">
        <f>C10-C15+C19</f>
        <v>-24849494.130000114</v>
      </c>
      <c r="D23" s="27">
        <f t="shared" ref="D23:E23" si="3">D10-D15+D19</f>
        <v>8943799.5099999905</v>
      </c>
      <c r="E23" s="27">
        <f t="shared" si="3"/>
        <v>39981785.789999723</v>
      </c>
    </row>
    <row r="24" spans="1:5" x14ac:dyDescent="0.2">
      <c r="A24" s="8"/>
      <c r="B24" s="10" t="s">
        <v>17</v>
      </c>
      <c r="C24" s="27">
        <f>C23-C13</f>
        <v>-24849494.130000114</v>
      </c>
      <c r="D24" s="27">
        <f t="shared" ref="D24:E24" si="4">D23-D13</f>
        <v>8943799.5099999905</v>
      </c>
      <c r="E24" s="27">
        <f t="shared" si="4"/>
        <v>39981785.789999723</v>
      </c>
    </row>
    <row r="25" spans="1:5" ht="24" x14ac:dyDescent="0.2">
      <c r="A25" s="8"/>
      <c r="B25" s="10" t="s">
        <v>18</v>
      </c>
      <c r="C25" s="27">
        <f>C24-C19</f>
        <v>-24849494.130000114</v>
      </c>
      <c r="D25" s="27">
        <f t="shared" ref="D25:E25" si="5">D24-D19</f>
        <v>8943799.5099999905</v>
      </c>
      <c r="E25" s="27">
        <f t="shared" si="5"/>
        <v>39981785.789999723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23" t="s">
        <v>19</v>
      </c>
      <c r="B28" s="124"/>
      <c r="C28" s="15" t="s">
        <v>20</v>
      </c>
      <c r="D28" s="15" t="s">
        <v>4</v>
      </c>
      <c r="E28" s="15" t="s">
        <v>21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22</v>
      </c>
      <c r="C30" s="9">
        <v>0</v>
      </c>
      <c r="D30" s="9">
        <v>0</v>
      </c>
      <c r="E30" s="9">
        <v>0</v>
      </c>
    </row>
    <row r="31" spans="1:5" x14ac:dyDescent="0.2">
      <c r="A31" s="8"/>
      <c r="B31" s="16" t="s">
        <v>23</v>
      </c>
      <c r="C31" s="9">
        <v>0</v>
      </c>
      <c r="D31" s="9">
        <v>0</v>
      </c>
      <c r="E31" s="9">
        <v>0</v>
      </c>
    </row>
    <row r="32" spans="1:5" x14ac:dyDescent="0.2">
      <c r="A32" s="8"/>
      <c r="B32" s="16" t="s">
        <v>24</v>
      </c>
      <c r="C32" s="9">
        <v>0</v>
      </c>
      <c r="D32" s="9">
        <v>0</v>
      </c>
      <c r="E32" s="9">
        <v>0</v>
      </c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25</v>
      </c>
      <c r="C34" s="10">
        <v>0</v>
      </c>
      <c r="D34" s="10">
        <v>0</v>
      </c>
      <c r="E34" s="10">
        <v>0</v>
      </c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11" t="s">
        <v>19</v>
      </c>
      <c r="B37" s="112"/>
      <c r="C37" s="115" t="s">
        <v>26</v>
      </c>
      <c r="D37" s="115" t="s">
        <v>4</v>
      </c>
      <c r="E37" s="17" t="s">
        <v>5</v>
      </c>
    </row>
    <row r="38" spans="1:5" ht="12.75" thickBot="1" x14ac:dyDescent="0.25">
      <c r="A38" s="113"/>
      <c r="B38" s="114"/>
      <c r="C38" s="116"/>
      <c r="D38" s="116"/>
      <c r="E38" s="18" t="s">
        <v>21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27</v>
      </c>
      <c r="C40" s="20">
        <v>0</v>
      </c>
      <c r="D40" s="20">
        <v>0</v>
      </c>
      <c r="E40" s="20">
        <v>0</v>
      </c>
    </row>
    <row r="41" spans="1:5" x14ac:dyDescent="0.2">
      <c r="A41" s="19"/>
      <c r="B41" s="23" t="s">
        <v>28</v>
      </c>
      <c r="C41" s="20">
        <v>0</v>
      </c>
      <c r="D41" s="20">
        <v>0</v>
      </c>
      <c r="E41" s="20">
        <v>0</v>
      </c>
    </row>
    <row r="42" spans="1:5" x14ac:dyDescent="0.2">
      <c r="A42" s="19"/>
      <c r="B42" s="23" t="s">
        <v>29</v>
      </c>
      <c r="C42" s="20">
        <v>0</v>
      </c>
      <c r="D42" s="20">
        <v>0</v>
      </c>
      <c r="E42" s="20">
        <v>0</v>
      </c>
    </row>
    <row r="43" spans="1:5" x14ac:dyDescent="0.2">
      <c r="A43" s="21"/>
      <c r="B43" s="22" t="s">
        <v>30</v>
      </c>
      <c r="C43" s="20">
        <v>0</v>
      </c>
      <c r="D43" s="20">
        <v>0</v>
      </c>
      <c r="E43" s="20">
        <v>0</v>
      </c>
    </row>
    <row r="44" spans="1:5" x14ac:dyDescent="0.2">
      <c r="A44" s="19"/>
      <c r="B44" s="23" t="s">
        <v>31</v>
      </c>
      <c r="C44" s="20">
        <v>0</v>
      </c>
      <c r="D44" s="20">
        <v>0</v>
      </c>
      <c r="E44" s="20">
        <v>0</v>
      </c>
    </row>
    <row r="45" spans="1:5" x14ac:dyDescent="0.2">
      <c r="A45" s="19"/>
      <c r="B45" s="23" t="s">
        <v>32</v>
      </c>
      <c r="C45" s="20">
        <v>0</v>
      </c>
      <c r="D45" s="20">
        <v>0</v>
      </c>
      <c r="E45" s="20">
        <v>0</v>
      </c>
    </row>
    <row r="46" spans="1:5" x14ac:dyDescent="0.2">
      <c r="A46" s="19"/>
      <c r="B46" s="20"/>
      <c r="C46" s="20"/>
      <c r="D46" s="20"/>
      <c r="E46" s="20"/>
    </row>
    <row r="47" spans="1:5" x14ac:dyDescent="0.2">
      <c r="A47" s="117"/>
      <c r="B47" s="119" t="s">
        <v>33</v>
      </c>
      <c r="C47" s="105">
        <v>0</v>
      </c>
      <c r="D47" s="105">
        <v>0</v>
      </c>
      <c r="E47" s="105">
        <v>0</v>
      </c>
    </row>
    <row r="48" spans="1:5" ht="12.75" thickBot="1" x14ac:dyDescent="0.25">
      <c r="A48" s="118"/>
      <c r="B48" s="120"/>
      <c r="C48" s="106"/>
      <c r="D48" s="106"/>
      <c r="E48" s="106"/>
    </row>
    <row r="49" spans="1:5" ht="12.75" thickBot="1" x14ac:dyDescent="0.25">
      <c r="A49" s="5"/>
    </row>
    <row r="50" spans="1:5" x14ac:dyDescent="0.2">
      <c r="A50" s="111" t="s">
        <v>19</v>
      </c>
      <c r="B50" s="112"/>
      <c r="C50" s="17" t="s">
        <v>2</v>
      </c>
      <c r="D50" s="115" t="s">
        <v>4</v>
      </c>
      <c r="E50" s="17" t="s">
        <v>5</v>
      </c>
    </row>
    <row r="51" spans="1:5" ht="12.75" thickBot="1" x14ac:dyDescent="0.25">
      <c r="A51" s="113"/>
      <c r="B51" s="114"/>
      <c r="C51" s="18" t="s">
        <v>20</v>
      </c>
      <c r="D51" s="116"/>
      <c r="E51" s="18" t="s">
        <v>21</v>
      </c>
    </row>
    <row r="52" spans="1:5" x14ac:dyDescent="0.2">
      <c r="A52" s="109"/>
      <c r="B52" s="110"/>
      <c r="C52" s="20"/>
      <c r="D52" s="20"/>
      <c r="E52" s="20"/>
    </row>
    <row r="53" spans="1:5" x14ac:dyDescent="0.2">
      <c r="A53" s="19"/>
      <c r="B53" s="20" t="s">
        <v>34</v>
      </c>
      <c r="C53" s="29">
        <f>C11</f>
        <v>1223403080.8699999</v>
      </c>
      <c r="D53" s="29">
        <f t="shared" ref="D53:E53" si="6">D11</f>
        <v>1305401110.3499999</v>
      </c>
      <c r="E53" s="29">
        <f t="shared" si="6"/>
        <v>1305401110.3499999</v>
      </c>
    </row>
    <row r="54" spans="1:5" x14ac:dyDescent="0.2">
      <c r="A54" s="19"/>
      <c r="B54" s="20" t="s">
        <v>35</v>
      </c>
      <c r="C54" s="20">
        <f>C41-C44</f>
        <v>0</v>
      </c>
      <c r="D54" s="20">
        <f t="shared" ref="D54:E54" si="7">D41-D44</f>
        <v>0</v>
      </c>
      <c r="E54" s="20">
        <f t="shared" si="7"/>
        <v>0</v>
      </c>
    </row>
    <row r="55" spans="1:5" x14ac:dyDescent="0.2">
      <c r="A55" s="19"/>
      <c r="B55" s="23" t="s">
        <v>28</v>
      </c>
      <c r="C55" s="20">
        <f>C41</f>
        <v>0</v>
      </c>
      <c r="D55" s="20">
        <f t="shared" ref="D55:E55" si="8">D41</f>
        <v>0</v>
      </c>
      <c r="E55" s="20">
        <f t="shared" si="8"/>
        <v>0</v>
      </c>
    </row>
    <row r="56" spans="1:5" x14ac:dyDescent="0.2">
      <c r="A56" s="19"/>
      <c r="B56" s="23" t="s">
        <v>31</v>
      </c>
      <c r="C56" s="20">
        <f>C44</f>
        <v>0</v>
      </c>
      <c r="D56" s="20">
        <f t="shared" ref="D56:E56" si="9">D44</f>
        <v>0</v>
      </c>
      <c r="E56" s="20">
        <f t="shared" si="9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11</v>
      </c>
      <c r="C58" s="29">
        <f>SUM(C16)</f>
        <v>1248252575</v>
      </c>
      <c r="D58" s="29">
        <f t="shared" ref="D58:E58" si="10">SUM(D16)</f>
        <v>1296457310.8399999</v>
      </c>
      <c r="E58" s="29">
        <f t="shared" si="10"/>
        <v>1265419324.5600002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14</v>
      </c>
      <c r="C60" s="30">
        <f>SUM(C20)</f>
        <v>0</v>
      </c>
      <c r="D60" s="30">
        <f t="shared" ref="D60:E60" si="11">SUM(D20)</f>
        <v>0</v>
      </c>
      <c r="E60" s="30">
        <f t="shared" si="11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36</v>
      </c>
      <c r="C62" s="31">
        <f>C53+C54-C58+C60</f>
        <v>-24849494.130000114</v>
      </c>
      <c r="D62" s="31">
        <f t="shared" ref="D62:E62" si="12">D53+D54-D58+D60</f>
        <v>8943799.5099999905</v>
      </c>
      <c r="E62" s="31">
        <f t="shared" si="12"/>
        <v>39981785.789999723</v>
      </c>
    </row>
    <row r="63" spans="1:5" x14ac:dyDescent="0.2">
      <c r="A63" s="21"/>
      <c r="B63" s="22" t="s">
        <v>37</v>
      </c>
      <c r="C63" s="31">
        <f>C62-C54</f>
        <v>-24849494.130000114</v>
      </c>
      <c r="D63" s="31">
        <f t="shared" ref="D63:E63" si="13">D62-D54</f>
        <v>8943799.5099999905</v>
      </c>
      <c r="E63" s="31">
        <f t="shared" si="13"/>
        <v>39981785.789999723</v>
      </c>
    </row>
    <row r="64" spans="1:5" ht="12.75" thickBot="1" x14ac:dyDescent="0.25">
      <c r="A64" s="25"/>
      <c r="B64" s="26"/>
      <c r="C64" s="26"/>
      <c r="D64" s="26"/>
      <c r="E64" s="26"/>
    </row>
    <row r="65" spans="1:5" ht="12.75" thickBot="1" x14ac:dyDescent="0.25">
      <c r="A65" s="5"/>
    </row>
    <row r="66" spans="1:5" x14ac:dyDescent="0.2">
      <c r="A66" s="111" t="s">
        <v>19</v>
      </c>
      <c r="B66" s="112"/>
      <c r="C66" s="115" t="s">
        <v>26</v>
      </c>
      <c r="D66" s="115" t="s">
        <v>4</v>
      </c>
      <c r="E66" s="17" t="s">
        <v>5</v>
      </c>
    </row>
    <row r="67" spans="1:5" ht="12.75" thickBot="1" x14ac:dyDescent="0.25">
      <c r="A67" s="113"/>
      <c r="B67" s="114"/>
      <c r="C67" s="116"/>
      <c r="D67" s="116"/>
      <c r="E67" s="18" t="s">
        <v>21</v>
      </c>
    </row>
    <row r="68" spans="1:5" x14ac:dyDescent="0.2">
      <c r="A68" s="109"/>
      <c r="B68" s="110"/>
      <c r="C68" s="20"/>
      <c r="D68" s="20"/>
      <c r="E68" s="20"/>
    </row>
    <row r="69" spans="1:5" x14ac:dyDescent="0.2">
      <c r="A69" s="19"/>
      <c r="B69" s="20" t="s">
        <v>9</v>
      </c>
      <c r="C69" s="20">
        <v>0</v>
      </c>
      <c r="D69" s="20">
        <v>0</v>
      </c>
      <c r="E69" s="20">
        <v>0</v>
      </c>
    </row>
    <row r="70" spans="1:5" x14ac:dyDescent="0.2">
      <c r="A70" s="19"/>
      <c r="B70" s="20" t="s">
        <v>38</v>
      </c>
      <c r="C70" s="20">
        <v>0</v>
      </c>
      <c r="D70" s="20">
        <v>0</v>
      </c>
      <c r="E70" s="20">
        <v>0</v>
      </c>
    </row>
    <row r="71" spans="1:5" x14ac:dyDescent="0.2">
      <c r="A71" s="19"/>
      <c r="B71" s="23" t="s">
        <v>29</v>
      </c>
      <c r="C71" s="20">
        <v>0</v>
      </c>
      <c r="D71" s="20">
        <v>0</v>
      </c>
      <c r="E71" s="20">
        <v>0</v>
      </c>
    </row>
    <row r="72" spans="1:5" x14ac:dyDescent="0.2">
      <c r="A72" s="19"/>
      <c r="B72" s="23" t="s">
        <v>32</v>
      </c>
      <c r="C72" s="20">
        <v>0</v>
      </c>
      <c r="D72" s="20">
        <v>0</v>
      </c>
      <c r="E72" s="20">
        <v>0</v>
      </c>
    </row>
    <row r="73" spans="1:5" x14ac:dyDescent="0.2">
      <c r="A73" s="19"/>
      <c r="B73" s="20"/>
      <c r="C73" s="20"/>
      <c r="D73" s="20"/>
      <c r="E73" s="20"/>
    </row>
    <row r="74" spans="1:5" x14ac:dyDescent="0.2">
      <c r="A74" s="19"/>
      <c r="B74" s="20" t="s">
        <v>39</v>
      </c>
      <c r="C74" s="20">
        <v>0</v>
      </c>
      <c r="D74" s="20">
        <v>0</v>
      </c>
      <c r="E74" s="20">
        <v>0</v>
      </c>
    </row>
    <row r="75" spans="1:5" x14ac:dyDescent="0.2">
      <c r="A75" s="19"/>
      <c r="B75" s="20"/>
      <c r="C75" s="20"/>
      <c r="D75" s="20"/>
      <c r="E75" s="20"/>
    </row>
    <row r="76" spans="1:5" x14ac:dyDescent="0.2">
      <c r="A76" s="19"/>
      <c r="B76" s="20" t="s">
        <v>15</v>
      </c>
      <c r="C76" s="24">
        <v>0</v>
      </c>
      <c r="D76" s="20">
        <v>0</v>
      </c>
      <c r="E76" s="20">
        <v>0</v>
      </c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40</v>
      </c>
      <c r="C78" s="22">
        <v>0</v>
      </c>
      <c r="D78" s="22">
        <v>0</v>
      </c>
      <c r="E78" s="22">
        <v>0</v>
      </c>
    </row>
    <row r="79" spans="1:5" x14ac:dyDescent="0.2">
      <c r="A79" s="117"/>
      <c r="B79" s="119" t="s">
        <v>41</v>
      </c>
      <c r="C79" s="105">
        <v>0</v>
      </c>
      <c r="D79" s="105">
        <v>0</v>
      </c>
      <c r="E79" s="105">
        <v>0</v>
      </c>
    </row>
    <row r="80" spans="1:5" ht="12.75" thickBot="1" x14ac:dyDescent="0.25">
      <c r="A80" s="118"/>
      <c r="B80" s="120"/>
      <c r="C80" s="106"/>
      <c r="D80" s="106"/>
      <c r="E80" s="106"/>
    </row>
    <row r="84" ht="13.5" customHeight="1" x14ac:dyDescent="0.2"/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70866141732283472" right="0.70866141732283472" top="0.43" bottom="0.3" header="0.31496062992125984" footer="0.19"/>
  <pageSetup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B18" sqref="B18:C18"/>
    </sheetView>
  </sheetViews>
  <sheetFormatPr baseColWidth="10" defaultRowHeight="15" x14ac:dyDescent="0.25"/>
  <cols>
    <col min="1" max="2" width="11.42578125" style="3"/>
    <col min="3" max="3" width="50.42578125" style="3" customWidth="1"/>
    <col min="4" max="4" width="17.140625" style="3" bestFit="1" customWidth="1"/>
    <col min="5" max="5" width="15.85546875" style="3" customWidth="1"/>
    <col min="6" max="8" width="17.140625" style="3" bestFit="1" customWidth="1"/>
    <col min="9" max="9" width="16.85546875" style="3" customWidth="1"/>
    <col min="10" max="16384" width="11.42578125" style="3"/>
  </cols>
  <sheetData>
    <row r="1" spans="1:9" x14ac:dyDescent="0.25">
      <c r="A1" s="125" t="s">
        <v>260</v>
      </c>
      <c r="B1" s="126"/>
      <c r="C1" s="126"/>
      <c r="D1" s="126"/>
      <c r="E1" s="126"/>
      <c r="F1" s="126"/>
      <c r="G1" s="126"/>
      <c r="H1" s="126"/>
      <c r="I1" s="127"/>
    </row>
    <row r="2" spans="1:9" x14ac:dyDescent="0.25">
      <c r="A2" s="128" t="s">
        <v>264</v>
      </c>
      <c r="B2" s="129"/>
      <c r="C2" s="129"/>
      <c r="D2" s="129"/>
      <c r="E2" s="129"/>
      <c r="F2" s="129"/>
      <c r="G2" s="129"/>
      <c r="H2" s="129"/>
      <c r="I2" s="130"/>
    </row>
    <row r="3" spans="1:9" x14ac:dyDescent="0.25">
      <c r="A3" s="128" t="s">
        <v>265</v>
      </c>
      <c r="B3" s="129"/>
      <c r="C3" s="129"/>
      <c r="D3" s="129"/>
      <c r="E3" s="129"/>
      <c r="F3" s="129"/>
      <c r="G3" s="129"/>
      <c r="H3" s="129"/>
      <c r="I3" s="130"/>
    </row>
    <row r="4" spans="1:9" ht="15.75" thickBot="1" x14ac:dyDescent="0.3">
      <c r="A4" s="131" t="s">
        <v>0</v>
      </c>
      <c r="B4" s="132"/>
      <c r="C4" s="132"/>
      <c r="D4" s="132"/>
      <c r="E4" s="132"/>
      <c r="F4" s="132"/>
      <c r="G4" s="132"/>
      <c r="H4" s="132"/>
      <c r="I4" s="133"/>
    </row>
    <row r="5" spans="1:9" ht="15.75" thickBot="1" x14ac:dyDescent="0.3">
      <c r="A5" s="125"/>
      <c r="B5" s="126"/>
      <c r="C5" s="127"/>
      <c r="D5" s="134" t="s">
        <v>189</v>
      </c>
      <c r="E5" s="135"/>
      <c r="F5" s="135"/>
      <c r="G5" s="135"/>
      <c r="H5" s="136"/>
      <c r="I5" s="137" t="s">
        <v>191</v>
      </c>
    </row>
    <row r="6" spans="1:9" x14ac:dyDescent="0.25">
      <c r="A6" s="128" t="s">
        <v>19</v>
      </c>
      <c r="B6" s="129"/>
      <c r="C6" s="130"/>
      <c r="D6" s="137" t="s">
        <v>193</v>
      </c>
      <c r="E6" s="142" t="s">
        <v>124</v>
      </c>
      <c r="F6" s="137" t="s">
        <v>125</v>
      </c>
      <c r="G6" s="137" t="s">
        <v>4</v>
      </c>
      <c r="H6" s="137" t="s">
        <v>190</v>
      </c>
      <c r="I6" s="138"/>
    </row>
    <row r="7" spans="1:9" ht="15.75" thickBot="1" x14ac:dyDescent="0.3">
      <c r="A7" s="131" t="s">
        <v>192</v>
      </c>
      <c r="B7" s="132"/>
      <c r="C7" s="133"/>
      <c r="D7" s="139"/>
      <c r="E7" s="143"/>
      <c r="F7" s="139"/>
      <c r="G7" s="139"/>
      <c r="H7" s="139"/>
      <c r="I7" s="139"/>
    </row>
    <row r="8" spans="1:9" x14ac:dyDescent="0.25">
      <c r="A8" s="144"/>
      <c r="B8" s="145"/>
      <c r="C8" s="146"/>
      <c r="D8" s="59"/>
      <c r="E8" s="59"/>
      <c r="F8" s="59"/>
      <c r="G8" s="59"/>
      <c r="H8" s="59"/>
      <c r="I8" s="59"/>
    </row>
    <row r="9" spans="1:9" x14ac:dyDescent="0.25">
      <c r="A9" s="147" t="s">
        <v>194</v>
      </c>
      <c r="B9" s="148"/>
      <c r="C9" s="149"/>
      <c r="D9" s="59"/>
      <c r="E9" s="59"/>
      <c r="F9" s="59"/>
      <c r="G9" s="59"/>
      <c r="H9" s="59"/>
      <c r="I9" s="59"/>
    </row>
    <row r="10" spans="1:9" x14ac:dyDescent="0.25">
      <c r="A10" s="60"/>
      <c r="B10" s="140" t="s">
        <v>195</v>
      </c>
      <c r="C10" s="141"/>
      <c r="D10" s="81">
        <v>0</v>
      </c>
      <c r="E10" s="81">
        <v>0</v>
      </c>
      <c r="F10" s="80">
        <f t="shared" ref="F10:F12" si="0">D10+E10</f>
        <v>0</v>
      </c>
      <c r="G10" s="81">
        <v>0</v>
      </c>
      <c r="H10" s="81">
        <v>0</v>
      </c>
      <c r="I10" s="80">
        <f t="shared" ref="I10:I12" si="1">H10-D10</f>
        <v>0</v>
      </c>
    </row>
    <row r="11" spans="1:9" x14ac:dyDescent="0.25">
      <c r="A11" s="60"/>
      <c r="B11" s="140" t="s">
        <v>196</v>
      </c>
      <c r="C11" s="141"/>
      <c r="D11" s="81">
        <v>0</v>
      </c>
      <c r="E11" s="81">
        <v>0</v>
      </c>
      <c r="F11" s="80">
        <f t="shared" si="0"/>
        <v>0</v>
      </c>
      <c r="G11" s="81">
        <v>0</v>
      </c>
      <c r="H11" s="81">
        <v>0</v>
      </c>
      <c r="I11" s="80">
        <f t="shared" si="1"/>
        <v>0</v>
      </c>
    </row>
    <row r="12" spans="1:9" x14ac:dyDescent="0.25">
      <c r="A12" s="60"/>
      <c r="B12" s="140" t="s">
        <v>197</v>
      </c>
      <c r="C12" s="141"/>
      <c r="D12" s="81">
        <v>0</v>
      </c>
      <c r="E12" s="81">
        <v>0</v>
      </c>
      <c r="F12" s="80">
        <f t="shared" si="0"/>
        <v>0</v>
      </c>
      <c r="G12" s="81">
        <v>0</v>
      </c>
      <c r="H12" s="81">
        <v>0</v>
      </c>
      <c r="I12" s="80">
        <f t="shared" si="1"/>
        <v>0</v>
      </c>
    </row>
    <row r="13" spans="1:9" x14ac:dyDescent="0.25">
      <c r="A13" s="60"/>
      <c r="B13" s="140" t="s">
        <v>198</v>
      </c>
      <c r="C13" s="141"/>
      <c r="D13" s="80">
        <f>SUM([1]EAI!$E$14)</f>
        <v>3104793.2</v>
      </c>
      <c r="E13" s="80">
        <v>0</v>
      </c>
      <c r="F13" s="80">
        <f>D13+E13</f>
        <v>3104793.2</v>
      </c>
      <c r="G13" s="80">
        <f>SUM([1]EAI!$H$14)</f>
        <v>9560901.9900000002</v>
      </c>
      <c r="H13" s="80">
        <f>SUM([1]EAI!$I$14)</f>
        <v>9560901.9900000002</v>
      </c>
      <c r="I13" s="80">
        <f>H13-D13</f>
        <v>6456108.79</v>
      </c>
    </row>
    <row r="14" spans="1:9" x14ac:dyDescent="0.25">
      <c r="A14" s="60"/>
      <c r="B14" s="140" t="s">
        <v>199</v>
      </c>
      <c r="C14" s="141"/>
      <c r="D14" s="80">
        <f>SUM([1]EAI!$E$15)</f>
        <v>27830736.48</v>
      </c>
      <c r="E14" s="80">
        <v>0</v>
      </c>
      <c r="F14" s="80">
        <f>D14+E14</f>
        <v>27830736.48</v>
      </c>
      <c r="G14" s="80">
        <f>SUM([1]EAI!$H$15)</f>
        <v>57540334.619999997</v>
      </c>
      <c r="H14" s="80">
        <f>SUM([1]EAI!$I$15)</f>
        <v>57540334.619999997</v>
      </c>
      <c r="I14" s="80">
        <f>H14-D14</f>
        <v>29709598.139999997</v>
      </c>
    </row>
    <row r="15" spans="1:9" x14ac:dyDescent="0.25">
      <c r="A15" s="60"/>
      <c r="B15" s="140" t="s">
        <v>200</v>
      </c>
      <c r="C15" s="141"/>
      <c r="D15" s="80">
        <f>SUM([1]EAI!$E$16)</f>
        <v>6185057.71</v>
      </c>
      <c r="E15" s="80">
        <v>0</v>
      </c>
      <c r="F15" s="80">
        <f>D15+E15</f>
        <v>6185057.71</v>
      </c>
      <c r="G15" s="80">
        <f>SUM([1]EAI!$H$16)</f>
        <v>5486357.7400000002</v>
      </c>
      <c r="H15" s="80">
        <f>SUM([1]EAI!$I$16)</f>
        <v>5486357.7400000002</v>
      </c>
      <c r="I15" s="80">
        <f>H15-D15</f>
        <v>-698699.96999999974</v>
      </c>
    </row>
    <row r="16" spans="1:9" x14ac:dyDescent="0.25">
      <c r="A16" s="60"/>
      <c r="B16" s="140" t="s">
        <v>201</v>
      </c>
      <c r="C16" s="141"/>
      <c r="D16" s="80">
        <f>SUM([1]EAI!$E$17)</f>
        <v>1476393.48</v>
      </c>
      <c r="E16" s="80">
        <v>0</v>
      </c>
      <c r="F16" s="80">
        <f>D16+E16</f>
        <v>1476393.48</v>
      </c>
      <c r="G16" s="80">
        <f>SUM([1]EAI!$H$17)</f>
        <v>1972070</v>
      </c>
      <c r="H16" s="80">
        <f>SUM([1]EAI!$I$17)</f>
        <v>1972070</v>
      </c>
      <c r="I16" s="80">
        <f>H16-D16</f>
        <v>495676.52</v>
      </c>
    </row>
    <row r="17" spans="1:9" x14ac:dyDescent="0.25">
      <c r="A17" s="150"/>
      <c r="B17" s="140" t="s">
        <v>202</v>
      </c>
      <c r="C17" s="141"/>
      <c r="D17" s="151">
        <f>SUM(D19:D29)</f>
        <v>0</v>
      </c>
      <c r="E17" s="151">
        <f t="shared" ref="E17:I17" si="2">SUM(E19:E29)</f>
        <v>0</v>
      </c>
      <c r="F17" s="151">
        <f t="shared" si="2"/>
        <v>0</v>
      </c>
      <c r="G17" s="151">
        <f t="shared" si="2"/>
        <v>0</v>
      </c>
      <c r="H17" s="151">
        <f t="shared" si="2"/>
        <v>0</v>
      </c>
      <c r="I17" s="151">
        <f t="shared" si="2"/>
        <v>0</v>
      </c>
    </row>
    <row r="18" spans="1:9" x14ac:dyDescent="0.25">
      <c r="A18" s="150"/>
      <c r="B18" s="140" t="s">
        <v>203</v>
      </c>
      <c r="C18" s="141"/>
      <c r="D18" s="151"/>
      <c r="E18" s="151"/>
      <c r="F18" s="151"/>
      <c r="G18" s="151"/>
      <c r="H18" s="151"/>
      <c r="I18" s="151"/>
    </row>
    <row r="19" spans="1:9" x14ac:dyDescent="0.25">
      <c r="A19" s="60"/>
      <c r="B19" s="61"/>
      <c r="C19" s="62" t="s">
        <v>204</v>
      </c>
      <c r="D19" s="81">
        <v>0</v>
      </c>
      <c r="E19" s="81">
        <v>0</v>
      </c>
      <c r="F19" s="80">
        <f t="shared" ref="F19:F35" si="3">D19+E19</f>
        <v>0</v>
      </c>
      <c r="G19" s="81">
        <v>0</v>
      </c>
      <c r="H19" s="81">
        <v>0</v>
      </c>
      <c r="I19" s="80">
        <f t="shared" ref="I19:I35" si="4">H19-D19</f>
        <v>0</v>
      </c>
    </row>
    <row r="20" spans="1:9" x14ac:dyDescent="0.25">
      <c r="A20" s="60"/>
      <c r="B20" s="61"/>
      <c r="C20" s="62" t="s">
        <v>205</v>
      </c>
      <c r="D20" s="81">
        <v>0</v>
      </c>
      <c r="E20" s="81">
        <v>0</v>
      </c>
      <c r="F20" s="80">
        <f t="shared" si="3"/>
        <v>0</v>
      </c>
      <c r="G20" s="81">
        <v>0</v>
      </c>
      <c r="H20" s="81">
        <v>0</v>
      </c>
      <c r="I20" s="80">
        <f t="shared" si="4"/>
        <v>0</v>
      </c>
    </row>
    <row r="21" spans="1:9" x14ac:dyDescent="0.25">
      <c r="A21" s="60"/>
      <c r="B21" s="61"/>
      <c r="C21" s="62" t="s">
        <v>206</v>
      </c>
      <c r="D21" s="81">
        <v>0</v>
      </c>
      <c r="E21" s="81">
        <v>0</v>
      </c>
      <c r="F21" s="80">
        <f t="shared" si="3"/>
        <v>0</v>
      </c>
      <c r="G21" s="81">
        <v>0</v>
      </c>
      <c r="H21" s="81">
        <v>0</v>
      </c>
      <c r="I21" s="80">
        <f t="shared" si="4"/>
        <v>0</v>
      </c>
    </row>
    <row r="22" spans="1:9" x14ac:dyDescent="0.25">
      <c r="A22" s="60"/>
      <c r="B22" s="61"/>
      <c r="C22" s="62" t="s">
        <v>207</v>
      </c>
      <c r="D22" s="81">
        <v>0</v>
      </c>
      <c r="E22" s="81">
        <v>0</v>
      </c>
      <c r="F22" s="80">
        <f t="shared" si="3"/>
        <v>0</v>
      </c>
      <c r="G22" s="81">
        <v>0</v>
      </c>
      <c r="H22" s="81">
        <v>0</v>
      </c>
      <c r="I22" s="80">
        <f t="shared" si="4"/>
        <v>0</v>
      </c>
    </row>
    <row r="23" spans="1:9" x14ac:dyDescent="0.25">
      <c r="A23" s="60"/>
      <c r="B23" s="61"/>
      <c r="C23" s="62" t="s">
        <v>208</v>
      </c>
      <c r="D23" s="81">
        <v>0</v>
      </c>
      <c r="E23" s="81">
        <v>0</v>
      </c>
      <c r="F23" s="80">
        <f t="shared" si="3"/>
        <v>0</v>
      </c>
      <c r="G23" s="81">
        <v>0</v>
      </c>
      <c r="H23" s="81">
        <v>0</v>
      </c>
      <c r="I23" s="80">
        <f t="shared" si="4"/>
        <v>0</v>
      </c>
    </row>
    <row r="24" spans="1:9" x14ac:dyDescent="0.25">
      <c r="A24" s="60"/>
      <c r="B24" s="61"/>
      <c r="C24" s="62" t="s">
        <v>209</v>
      </c>
      <c r="D24" s="81">
        <v>0</v>
      </c>
      <c r="E24" s="81">
        <v>0</v>
      </c>
      <c r="F24" s="80">
        <f t="shared" si="3"/>
        <v>0</v>
      </c>
      <c r="G24" s="81">
        <v>0</v>
      </c>
      <c r="H24" s="81">
        <v>0</v>
      </c>
      <c r="I24" s="80">
        <f t="shared" si="4"/>
        <v>0</v>
      </c>
    </row>
    <row r="25" spans="1:9" x14ac:dyDescent="0.25">
      <c r="A25" s="60"/>
      <c r="B25" s="61"/>
      <c r="C25" s="62" t="s">
        <v>210</v>
      </c>
      <c r="D25" s="81">
        <v>0</v>
      </c>
      <c r="E25" s="81">
        <v>0</v>
      </c>
      <c r="F25" s="80">
        <f t="shared" si="3"/>
        <v>0</v>
      </c>
      <c r="G25" s="81">
        <v>0</v>
      </c>
      <c r="H25" s="81">
        <v>0</v>
      </c>
      <c r="I25" s="80">
        <f t="shared" si="4"/>
        <v>0</v>
      </c>
    </row>
    <row r="26" spans="1:9" x14ac:dyDescent="0.25">
      <c r="A26" s="60"/>
      <c r="B26" s="61"/>
      <c r="C26" s="62" t="s">
        <v>211</v>
      </c>
      <c r="D26" s="81">
        <v>0</v>
      </c>
      <c r="E26" s="81">
        <v>0</v>
      </c>
      <c r="F26" s="80">
        <f t="shared" si="3"/>
        <v>0</v>
      </c>
      <c r="G26" s="81">
        <v>0</v>
      </c>
      <c r="H26" s="81">
        <v>0</v>
      </c>
      <c r="I26" s="80">
        <f t="shared" si="4"/>
        <v>0</v>
      </c>
    </row>
    <row r="27" spans="1:9" x14ac:dyDescent="0.25">
      <c r="A27" s="60"/>
      <c r="B27" s="61"/>
      <c r="C27" s="62" t="s">
        <v>212</v>
      </c>
      <c r="D27" s="81">
        <v>0</v>
      </c>
      <c r="E27" s="81">
        <v>0</v>
      </c>
      <c r="F27" s="80">
        <f t="shared" si="3"/>
        <v>0</v>
      </c>
      <c r="G27" s="81">
        <v>0</v>
      </c>
      <c r="H27" s="81">
        <v>0</v>
      </c>
      <c r="I27" s="80">
        <f t="shared" si="4"/>
        <v>0</v>
      </c>
    </row>
    <row r="28" spans="1:9" x14ac:dyDescent="0.25">
      <c r="A28" s="60"/>
      <c r="B28" s="61"/>
      <c r="C28" s="62" t="s">
        <v>213</v>
      </c>
      <c r="D28" s="81">
        <v>0</v>
      </c>
      <c r="E28" s="81">
        <v>0</v>
      </c>
      <c r="F28" s="80">
        <f t="shared" si="3"/>
        <v>0</v>
      </c>
      <c r="G28" s="81">
        <v>0</v>
      </c>
      <c r="H28" s="81">
        <v>0</v>
      </c>
      <c r="I28" s="80">
        <f t="shared" si="4"/>
        <v>0</v>
      </c>
    </row>
    <row r="29" spans="1:9" x14ac:dyDescent="0.25">
      <c r="A29" s="60"/>
      <c r="B29" s="61"/>
      <c r="C29" s="62" t="s">
        <v>214</v>
      </c>
      <c r="D29" s="81">
        <v>0</v>
      </c>
      <c r="E29" s="81">
        <v>0</v>
      </c>
      <c r="F29" s="80">
        <f t="shared" si="3"/>
        <v>0</v>
      </c>
      <c r="G29" s="81">
        <v>0</v>
      </c>
      <c r="H29" s="81">
        <v>0</v>
      </c>
      <c r="I29" s="80">
        <f t="shared" si="4"/>
        <v>0</v>
      </c>
    </row>
    <row r="30" spans="1:9" x14ac:dyDescent="0.25">
      <c r="A30" s="60"/>
      <c r="B30" s="140" t="s">
        <v>215</v>
      </c>
      <c r="C30" s="141"/>
      <c r="D30" s="81">
        <v>0</v>
      </c>
      <c r="E30" s="81">
        <v>0</v>
      </c>
      <c r="F30" s="80">
        <f t="shared" si="3"/>
        <v>0</v>
      </c>
      <c r="G30" s="81">
        <v>0</v>
      </c>
      <c r="H30" s="81">
        <v>0</v>
      </c>
      <c r="I30" s="80">
        <f t="shared" si="4"/>
        <v>0</v>
      </c>
    </row>
    <row r="31" spans="1:9" x14ac:dyDescent="0.25">
      <c r="A31" s="60"/>
      <c r="B31" s="61"/>
      <c r="C31" s="62" t="s">
        <v>216</v>
      </c>
      <c r="D31" s="81">
        <v>0</v>
      </c>
      <c r="E31" s="81">
        <v>0</v>
      </c>
      <c r="F31" s="80">
        <f t="shared" si="3"/>
        <v>0</v>
      </c>
      <c r="G31" s="81">
        <v>0</v>
      </c>
      <c r="H31" s="81">
        <v>0</v>
      </c>
      <c r="I31" s="80">
        <f t="shared" si="4"/>
        <v>0</v>
      </c>
    </row>
    <row r="32" spans="1:9" x14ac:dyDescent="0.25">
      <c r="A32" s="60"/>
      <c r="B32" s="61"/>
      <c r="C32" s="62" t="s">
        <v>217</v>
      </c>
      <c r="D32" s="81">
        <v>0</v>
      </c>
      <c r="E32" s="81">
        <v>0</v>
      </c>
      <c r="F32" s="80">
        <f t="shared" si="3"/>
        <v>0</v>
      </c>
      <c r="G32" s="81">
        <v>0</v>
      </c>
      <c r="H32" s="81">
        <v>0</v>
      </c>
      <c r="I32" s="80">
        <f t="shared" si="4"/>
        <v>0</v>
      </c>
    </row>
    <row r="33" spans="1:9" x14ac:dyDescent="0.25">
      <c r="A33" s="60"/>
      <c r="B33" s="61"/>
      <c r="C33" s="62" t="s">
        <v>218</v>
      </c>
      <c r="D33" s="81">
        <v>0</v>
      </c>
      <c r="E33" s="81">
        <v>0</v>
      </c>
      <c r="F33" s="80">
        <f t="shared" si="3"/>
        <v>0</v>
      </c>
      <c r="G33" s="81">
        <v>0</v>
      </c>
      <c r="H33" s="81">
        <v>0</v>
      </c>
      <c r="I33" s="80">
        <f t="shared" si="4"/>
        <v>0</v>
      </c>
    </row>
    <row r="34" spans="1:9" x14ac:dyDescent="0.25">
      <c r="A34" s="60"/>
      <c r="B34" s="61"/>
      <c r="C34" s="62" t="s">
        <v>219</v>
      </c>
      <c r="D34" s="81">
        <v>0</v>
      </c>
      <c r="E34" s="81">
        <v>0</v>
      </c>
      <c r="F34" s="80">
        <f t="shared" si="3"/>
        <v>0</v>
      </c>
      <c r="G34" s="81">
        <v>0</v>
      </c>
      <c r="H34" s="81">
        <v>0</v>
      </c>
      <c r="I34" s="80">
        <f t="shared" si="4"/>
        <v>0</v>
      </c>
    </row>
    <row r="35" spans="1:9" x14ac:dyDescent="0.25">
      <c r="A35" s="60"/>
      <c r="B35" s="61"/>
      <c r="C35" s="62" t="s">
        <v>220</v>
      </c>
      <c r="D35" s="81">
        <v>0</v>
      </c>
      <c r="E35" s="81">
        <v>0</v>
      </c>
      <c r="F35" s="80">
        <f t="shared" si="3"/>
        <v>0</v>
      </c>
      <c r="G35" s="81">
        <v>0</v>
      </c>
      <c r="H35" s="81">
        <v>0</v>
      </c>
      <c r="I35" s="80">
        <f t="shared" si="4"/>
        <v>0</v>
      </c>
    </row>
    <row r="36" spans="1:9" x14ac:dyDescent="0.25">
      <c r="A36" s="60"/>
      <c r="B36" s="140" t="s">
        <v>256</v>
      </c>
      <c r="C36" s="141"/>
      <c r="D36" s="80">
        <f>SUM([1]EAI!$E$19)</f>
        <v>1184806100</v>
      </c>
      <c r="E36" s="80"/>
      <c r="F36" s="80">
        <f>D36+E36</f>
        <v>1184806100</v>
      </c>
      <c r="G36" s="80">
        <f>SUM([1]EAI!$H$19)</f>
        <v>1230841446</v>
      </c>
      <c r="H36" s="80">
        <f>SUM([1]EAI!$I$19)</f>
        <v>1230841446</v>
      </c>
      <c r="I36" s="80">
        <f>H36-D36</f>
        <v>46035346</v>
      </c>
    </row>
    <row r="37" spans="1:9" x14ac:dyDescent="0.25">
      <c r="A37" s="60"/>
      <c r="B37" s="140" t="s">
        <v>221</v>
      </c>
      <c r="C37" s="141"/>
      <c r="D37" s="81">
        <f>SUM(D38)</f>
        <v>0</v>
      </c>
      <c r="E37" s="81">
        <f t="shared" ref="E37:I37" si="5">SUM(E38)</f>
        <v>0</v>
      </c>
      <c r="F37" s="81">
        <f t="shared" si="5"/>
        <v>0</v>
      </c>
      <c r="G37" s="81">
        <f t="shared" si="5"/>
        <v>0</v>
      </c>
      <c r="H37" s="81">
        <f t="shared" si="5"/>
        <v>0</v>
      </c>
      <c r="I37" s="81">
        <f t="shared" si="5"/>
        <v>0</v>
      </c>
    </row>
    <row r="38" spans="1:9" x14ac:dyDescent="0.25">
      <c r="A38" s="60"/>
      <c r="B38" s="61"/>
      <c r="C38" s="62" t="s">
        <v>222</v>
      </c>
      <c r="D38" s="81">
        <v>0</v>
      </c>
      <c r="E38" s="81">
        <v>0</v>
      </c>
      <c r="F38" s="80">
        <f t="shared" ref="F38" si="6">D38+E38</f>
        <v>0</v>
      </c>
      <c r="G38" s="81">
        <v>0</v>
      </c>
      <c r="H38" s="81">
        <v>0</v>
      </c>
      <c r="I38" s="80">
        <f t="shared" ref="I38" si="7">H38-D38</f>
        <v>0</v>
      </c>
    </row>
    <row r="39" spans="1:9" x14ac:dyDescent="0.25">
      <c r="A39" s="60"/>
      <c r="B39" s="140" t="s">
        <v>223</v>
      </c>
      <c r="C39" s="141"/>
      <c r="D39" s="81">
        <f>SUM(D40:D41)</f>
        <v>0</v>
      </c>
      <c r="E39" s="81">
        <f t="shared" ref="E39:I39" si="8">SUM(E40:E41)</f>
        <v>0</v>
      </c>
      <c r="F39" s="81">
        <f t="shared" si="8"/>
        <v>0</v>
      </c>
      <c r="G39" s="81">
        <f t="shared" si="8"/>
        <v>0</v>
      </c>
      <c r="H39" s="81">
        <f t="shared" si="8"/>
        <v>0</v>
      </c>
      <c r="I39" s="81">
        <f t="shared" si="8"/>
        <v>0</v>
      </c>
    </row>
    <row r="40" spans="1:9" x14ac:dyDescent="0.25">
      <c r="A40" s="60"/>
      <c r="B40" s="61"/>
      <c r="C40" s="62" t="s">
        <v>224</v>
      </c>
      <c r="D40" s="81">
        <v>0</v>
      </c>
      <c r="E40" s="81">
        <v>0</v>
      </c>
      <c r="F40" s="80">
        <f t="shared" ref="F40:F41" si="9">D40+E40</f>
        <v>0</v>
      </c>
      <c r="G40" s="81">
        <v>0</v>
      </c>
      <c r="H40" s="81">
        <v>0</v>
      </c>
      <c r="I40" s="80">
        <f t="shared" ref="I40:I41" si="10">H40-D40</f>
        <v>0</v>
      </c>
    </row>
    <row r="41" spans="1:9" x14ac:dyDescent="0.25">
      <c r="A41" s="60"/>
      <c r="B41" s="61"/>
      <c r="C41" s="62" t="s">
        <v>225</v>
      </c>
      <c r="D41" s="81">
        <v>0</v>
      </c>
      <c r="E41" s="81">
        <v>0</v>
      </c>
      <c r="F41" s="80">
        <f t="shared" si="9"/>
        <v>0</v>
      </c>
      <c r="G41" s="81">
        <v>0</v>
      </c>
      <c r="H41" s="81">
        <v>0</v>
      </c>
      <c r="I41" s="80">
        <f t="shared" si="10"/>
        <v>0</v>
      </c>
    </row>
    <row r="42" spans="1:9" x14ac:dyDescent="0.25">
      <c r="A42" s="63"/>
      <c r="B42" s="64"/>
      <c r="C42" s="65"/>
      <c r="D42" s="81"/>
      <c r="E42" s="81"/>
      <c r="F42" s="81"/>
      <c r="G42" s="81"/>
      <c r="H42" s="81"/>
      <c r="I42" s="81"/>
    </row>
    <row r="43" spans="1:9" x14ac:dyDescent="0.25">
      <c r="A43" s="147" t="s">
        <v>226</v>
      </c>
      <c r="B43" s="148"/>
      <c r="C43" s="152"/>
      <c r="D43" s="153">
        <f>D10+D11+D12+D13+D14+D15+D16+D17+D30+D36+D37+D39</f>
        <v>1223403080.8699999</v>
      </c>
      <c r="E43" s="153">
        <f t="shared" ref="E43:I43" si="11">E10+E11+E12+E13+E14+E15+E16+E17+E30+E36+E37+E39</f>
        <v>0</v>
      </c>
      <c r="F43" s="153">
        <f t="shared" si="11"/>
        <v>1223403080.8699999</v>
      </c>
      <c r="G43" s="153">
        <f t="shared" si="11"/>
        <v>1305401110.3499999</v>
      </c>
      <c r="H43" s="153">
        <f t="shared" si="11"/>
        <v>1305401110.3499999</v>
      </c>
      <c r="I43" s="153">
        <f t="shared" si="11"/>
        <v>81998029.480000004</v>
      </c>
    </row>
    <row r="44" spans="1:9" x14ac:dyDescent="0.25">
      <c r="A44" s="147" t="s">
        <v>227</v>
      </c>
      <c r="B44" s="148"/>
      <c r="C44" s="152"/>
      <c r="D44" s="153"/>
      <c r="E44" s="153"/>
      <c r="F44" s="153"/>
      <c r="G44" s="153"/>
      <c r="H44" s="153"/>
      <c r="I44" s="153"/>
    </row>
    <row r="45" spans="1:9" x14ac:dyDescent="0.25">
      <c r="A45" s="147" t="s">
        <v>228</v>
      </c>
      <c r="B45" s="148"/>
      <c r="C45" s="152"/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1">
        <v>0</v>
      </c>
    </row>
    <row r="46" spans="1:9" x14ac:dyDescent="0.25">
      <c r="A46" s="63"/>
      <c r="B46" s="64"/>
      <c r="C46" s="65"/>
      <c r="D46" s="81"/>
      <c r="E46" s="81"/>
      <c r="F46" s="81"/>
      <c r="G46" s="81"/>
      <c r="H46" s="81"/>
      <c r="I46" s="81"/>
    </row>
    <row r="47" spans="1:9" x14ac:dyDescent="0.25">
      <c r="A47" s="147" t="s">
        <v>229</v>
      </c>
      <c r="B47" s="148"/>
      <c r="C47" s="152"/>
      <c r="D47" s="81">
        <v>0</v>
      </c>
      <c r="E47" s="81">
        <v>0</v>
      </c>
      <c r="F47" s="80">
        <f t="shared" ref="F47:F66" si="12">D47+E47</f>
        <v>0</v>
      </c>
      <c r="G47" s="81">
        <v>0</v>
      </c>
      <c r="H47" s="81">
        <v>0</v>
      </c>
      <c r="I47" s="80">
        <f t="shared" ref="I47:I66" si="13">H47-D47</f>
        <v>0</v>
      </c>
    </row>
    <row r="48" spans="1:9" x14ac:dyDescent="0.25">
      <c r="A48" s="60"/>
      <c r="B48" s="140" t="s">
        <v>230</v>
      </c>
      <c r="C48" s="141"/>
      <c r="D48" s="81">
        <v>0</v>
      </c>
      <c r="E48" s="81">
        <v>0</v>
      </c>
      <c r="F48" s="80">
        <f t="shared" si="12"/>
        <v>0</v>
      </c>
      <c r="G48" s="81">
        <v>0</v>
      </c>
      <c r="H48" s="81">
        <v>0</v>
      </c>
      <c r="I48" s="80">
        <f t="shared" si="13"/>
        <v>0</v>
      </c>
    </row>
    <row r="49" spans="1:9" x14ac:dyDescent="0.25">
      <c r="A49" s="60"/>
      <c r="B49" s="61"/>
      <c r="C49" s="62" t="s">
        <v>231</v>
      </c>
      <c r="D49" s="81">
        <v>0</v>
      </c>
      <c r="E49" s="81">
        <v>0</v>
      </c>
      <c r="F49" s="80">
        <f t="shared" si="12"/>
        <v>0</v>
      </c>
      <c r="G49" s="81">
        <v>0</v>
      </c>
      <c r="H49" s="81">
        <v>0</v>
      </c>
      <c r="I49" s="80">
        <f t="shared" si="13"/>
        <v>0</v>
      </c>
    </row>
    <row r="50" spans="1:9" x14ac:dyDescent="0.25">
      <c r="A50" s="60"/>
      <c r="B50" s="61"/>
      <c r="C50" s="62" t="s">
        <v>232</v>
      </c>
      <c r="D50" s="81">
        <v>0</v>
      </c>
      <c r="E50" s="81">
        <v>0</v>
      </c>
      <c r="F50" s="80">
        <f t="shared" si="12"/>
        <v>0</v>
      </c>
      <c r="G50" s="81">
        <v>0</v>
      </c>
      <c r="H50" s="81">
        <v>0</v>
      </c>
      <c r="I50" s="80">
        <f t="shared" si="13"/>
        <v>0</v>
      </c>
    </row>
    <row r="51" spans="1:9" x14ac:dyDescent="0.25">
      <c r="A51" s="60"/>
      <c r="B51" s="61"/>
      <c r="C51" s="62" t="s">
        <v>233</v>
      </c>
      <c r="D51" s="81">
        <v>0</v>
      </c>
      <c r="E51" s="81">
        <v>0</v>
      </c>
      <c r="F51" s="80">
        <f t="shared" si="12"/>
        <v>0</v>
      </c>
      <c r="G51" s="81">
        <v>0</v>
      </c>
      <c r="H51" s="81">
        <v>0</v>
      </c>
      <c r="I51" s="80">
        <f t="shared" si="13"/>
        <v>0</v>
      </c>
    </row>
    <row r="52" spans="1:9" x14ac:dyDescent="0.25">
      <c r="A52" s="60"/>
      <c r="B52" s="61"/>
      <c r="C52" s="62" t="s">
        <v>234</v>
      </c>
      <c r="D52" s="81">
        <v>0</v>
      </c>
      <c r="E52" s="81">
        <v>0</v>
      </c>
      <c r="F52" s="80">
        <f t="shared" si="12"/>
        <v>0</v>
      </c>
      <c r="G52" s="81">
        <v>0</v>
      </c>
      <c r="H52" s="81">
        <v>0</v>
      </c>
      <c r="I52" s="80">
        <f t="shared" si="13"/>
        <v>0</v>
      </c>
    </row>
    <row r="53" spans="1:9" x14ac:dyDescent="0.25">
      <c r="A53" s="60"/>
      <c r="B53" s="61"/>
      <c r="C53" s="62" t="s">
        <v>235</v>
      </c>
      <c r="D53" s="81">
        <v>0</v>
      </c>
      <c r="E53" s="81">
        <v>0</v>
      </c>
      <c r="F53" s="80">
        <f t="shared" si="12"/>
        <v>0</v>
      </c>
      <c r="G53" s="81">
        <v>0</v>
      </c>
      <c r="H53" s="81">
        <v>0</v>
      </c>
      <c r="I53" s="80">
        <f t="shared" si="13"/>
        <v>0</v>
      </c>
    </row>
    <row r="54" spans="1:9" x14ac:dyDescent="0.25">
      <c r="A54" s="60"/>
      <c r="B54" s="61"/>
      <c r="C54" s="62" t="s">
        <v>236</v>
      </c>
      <c r="D54" s="81">
        <v>0</v>
      </c>
      <c r="E54" s="81">
        <v>0</v>
      </c>
      <c r="F54" s="80">
        <f t="shared" si="12"/>
        <v>0</v>
      </c>
      <c r="G54" s="81">
        <v>0</v>
      </c>
      <c r="H54" s="81">
        <v>0</v>
      </c>
      <c r="I54" s="80">
        <f t="shared" si="13"/>
        <v>0</v>
      </c>
    </row>
    <row r="55" spans="1:9" x14ac:dyDescent="0.25">
      <c r="A55" s="60"/>
      <c r="B55" s="61"/>
      <c r="C55" s="62" t="s">
        <v>237</v>
      </c>
      <c r="D55" s="81">
        <v>0</v>
      </c>
      <c r="E55" s="81">
        <v>0</v>
      </c>
      <c r="F55" s="80">
        <f t="shared" si="12"/>
        <v>0</v>
      </c>
      <c r="G55" s="81">
        <v>0</v>
      </c>
      <c r="H55" s="81">
        <v>0</v>
      </c>
      <c r="I55" s="80">
        <f t="shared" si="13"/>
        <v>0</v>
      </c>
    </row>
    <row r="56" spans="1:9" x14ac:dyDescent="0.25">
      <c r="A56" s="60"/>
      <c r="B56" s="61"/>
      <c r="C56" s="66" t="s">
        <v>238</v>
      </c>
      <c r="D56" s="81">
        <v>0</v>
      </c>
      <c r="E56" s="81">
        <v>0</v>
      </c>
      <c r="F56" s="80">
        <f t="shared" si="12"/>
        <v>0</v>
      </c>
      <c r="G56" s="81">
        <v>0</v>
      </c>
      <c r="H56" s="81">
        <v>0</v>
      </c>
      <c r="I56" s="80">
        <f t="shared" si="13"/>
        <v>0</v>
      </c>
    </row>
    <row r="57" spans="1:9" x14ac:dyDescent="0.25">
      <c r="A57" s="60"/>
      <c r="B57" s="140" t="s">
        <v>239</v>
      </c>
      <c r="C57" s="141"/>
      <c r="D57" s="81">
        <v>0</v>
      </c>
      <c r="E57" s="81">
        <v>0</v>
      </c>
      <c r="F57" s="80">
        <f t="shared" si="12"/>
        <v>0</v>
      </c>
      <c r="G57" s="81">
        <v>0</v>
      </c>
      <c r="H57" s="81">
        <v>0</v>
      </c>
      <c r="I57" s="80">
        <f t="shared" si="13"/>
        <v>0</v>
      </c>
    </row>
    <row r="58" spans="1:9" x14ac:dyDescent="0.25">
      <c r="A58" s="60"/>
      <c r="B58" s="61"/>
      <c r="C58" s="62" t="s">
        <v>240</v>
      </c>
      <c r="D58" s="81">
        <v>0</v>
      </c>
      <c r="E58" s="81">
        <v>0</v>
      </c>
      <c r="F58" s="80">
        <f t="shared" si="12"/>
        <v>0</v>
      </c>
      <c r="G58" s="81">
        <v>0</v>
      </c>
      <c r="H58" s="81">
        <v>0</v>
      </c>
      <c r="I58" s="80">
        <f t="shared" si="13"/>
        <v>0</v>
      </c>
    </row>
    <row r="59" spans="1:9" x14ac:dyDescent="0.25">
      <c r="A59" s="60"/>
      <c r="B59" s="61"/>
      <c r="C59" s="62" t="s">
        <v>241</v>
      </c>
      <c r="D59" s="81">
        <v>0</v>
      </c>
      <c r="E59" s="81">
        <v>0</v>
      </c>
      <c r="F59" s="80">
        <f t="shared" si="12"/>
        <v>0</v>
      </c>
      <c r="G59" s="81">
        <v>0</v>
      </c>
      <c r="H59" s="81">
        <v>0</v>
      </c>
      <c r="I59" s="80">
        <f t="shared" si="13"/>
        <v>0</v>
      </c>
    </row>
    <row r="60" spans="1:9" x14ac:dyDescent="0.25">
      <c r="A60" s="60"/>
      <c r="B60" s="61"/>
      <c r="C60" s="62" t="s">
        <v>242</v>
      </c>
      <c r="D60" s="81">
        <v>0</v>
      </c>
      <c r="E60" s="81">
        <v>0</v>
      </c>
      <c r="F60" s="80">
        <f t="shared" si="12"/>
        <v>0</v>
      </c>
      <c r="G60" s="81">
        <v>0</v>
      </c>
      <c r="H60" s="81">
        <v>0</v>
      </c>
      <c r="I60" s="80">
        <f t="shared" si="13"/>
        <v>0</v>
      </c>
    </row>
    <row r="61" spans="1:9" x14ac:dyDescent="0.25">
      <c r="A61" s="60"/>
      <c r="B61" s="61"/>
      <c r="C61" s="62" t="s">
        <v>243</v>
      </c>
      <c r="D61" s="81">
        <v>0</v>
      </c>
      <c r="E61" s="81">
        <v>0</v>
      </c>
      <c r="F61" s="80">
        <f t="shared" si="12"/>
        <v>0</v>
      </c>
      <c r="G61" s="81">
        <v>0</v>
      </c>
      <c r="H61" s="81">
        <v>0</v>
      </c>
      <c r="I61" s="80">
        <f t="shared" si="13"/>
        <v>0</v>
      </c>
    </row>
    <row r="62" spans="1:9" x14ac:dyDescent="0.25">
      <c r="A62" s="60"/>
      <c r="B62" s="140" t="s">
        <v>244</v>
      </c>
      <c r="C62" s="141"/>
      <c r="D62" s="81">
        <v>0</v>
      </c>
      <c r="E62" s="81">
        <v>0</v>
      </c>
      <c r="F62" s="80">
        <f t="shared" si="12"/>
        <v>0</v>
      </c>
      <c r="G62" s="81">
        <v>0</v>
      </c>
      <c r="H62" s="81">
        <v>0</v>
      </c>
      <c r="I62" s="80">
        <f t="shared" si="13"/>
        <v>0</v>
      </c>
    </row>
    <row r="63" spans="1:9" x14ac:dyDescent="0.25">
      <c r="A63" s="60"/>
      <c r="B63" s="61"/>
      <c r="C63" s="62" t="s">
        <v>245</v>
      </c>
      <c r="D63" s="81">
        <v>0</v>
      </c>
      <c r="E63" s="81">
        <v>0</v>
      </c>
      <c r="F63" s="80">
        <f t="shared" si="12"/>
        <v>0</v>
      </c>
      <c r="G63" s="81">
        <v>0</v>
      </c>
      <c r="H63" s="81">
        <v>0</v>
      </c>
      <c r="I63" s="80">
        <f t="shared" si="13"/>
        <v>0</v>
      </c>
    </row>
    <row r="64" spans="1:9" x14ac:dyDescent="0.25">
      <c r="A64" s="60"/>
      <c r="B64" s="61"/>
      <c r="C64" s="62" t="s">
        <v>246</v>
      </c>
      <c r="D64" s="81">
        <v>0</v>
      </c>
      <c r="E64" s="81">
        <v>0</v>
      </c>
      <c r="F64" s="80">
        <f t="shared" si="12"/>
        <v>0</v>
      </c>
      <c r="G64" s="81">
        <v>0</v>
      </c>
      <c r="H64" s="81">
        <v>0</v>
      </c>
      <c r="I64" s="80">
        <f t="shared" si="13"/>
        <v>0</v>
      </c>
    </row>
    <row r="65" spans="1:9" x14ac:dyDescent="0.25">
      <c r="A65" s="60"/>
      <c r="B65" s="94" t="s">
        <v>257</v>
      </c>
      <c r="C65" s="95"/>
      <c r="D65" s="81">
        <v>0</v>
      </c>
      <c r="E65" s="81">
        <v>0</v>
      </c>
      <c r="F65" s="80">
        <f t="shared" si="12"/>
        <v>0</v>
      </c>
      <c r="G65" s="81">
        <v>0</v>
      </c>
      <c r="H65" s="81">
        <v>0</v>
      </c>
      <c r="I65" s="80">
        <f t="shared" si="13"/>
        <v>0</v>
      </c>
    </row>
    <row r="66" spans="1:9" x14ac:dyDescent="0.25">
      <c r="A66" s="60"/>
      <c r="B66" s="140" t="s">
        <v>247</v>
      </c>
      <c r="C66" s="141"/>
      <c r="D66" s="81">
        <v>0</v>
      </c>
      <c r="E66" s="81">
        <v>0</v>
      </c>
      <c r="F66" s="80">
        <f t="shared" si="12"/>
        <v>0</v>
      </c>
      <c r="G66" s="81">
        <v>0</v>
      </c>
      <c r="H66" s="81">
        <v>0</v>
      </c>
      <c r="I66" s="80">
        <f t="shared" si="13"/>
        <v>0</v>
      </c>
    </row>
    <row r="67" spans="1:9" x14ac:dyDescent="0.25">
      <c r="A67" s="63"/>
      <c r="B67" s="154"/>
      <c r="C67" s="155"/>
      <c r="D67" s="81"/>
      <c r="E67" s="81"/>
      <c r="F67" s="81"/>
      <c r="G67" s="81"/>
      <c r="H67" s="81"/>
      <c r="I67" s="81"/>
    </row>
    <row r="68" spans="1:9" x14ac:dyDescent="0.25">
      <c r="A68" s="147" t="s">
        <v>248</v>
      </c>
      <c r="B68" s="148"/>
      <c r="C68" s="152"/>
      <c r="D68" s="83">
        <f>D48+D57+D62+D65+D66</f>
        <v>0</v>
      </c>
      <c r="E68" s="83">
        <f t="shared" ref="E68:I68" si="14">E48+E57+E62+E65+E66</f>
        <v>0</v>
      </c>
      <c r="F68" s="83">
        <f t="shared" si="14"/>
        <v>0</v>
      </c>
      <c r="G68" s="83">
        <f t="shared" si="14"/>
        <v>0</v>
      </c>
      <c r="H68" s="83">
        <f t="shared" si="14"/>
        <v>0</v>
      </c>
      <c r="I68" s="83">
        <f t="shared" si="14"/>
        <v>0</v>
      </c>
    </row>
    <row r="69" spans="1:9" x14ac:dyDescent="0.25">
      <c r="A69" s="63"/>
      <c r="B69" s="154"/>
      <c r="C69" s="155"/>
      <c r="D69" s="81"/>
      <c r="E69" s="81"/>
      <c r="F69" s="81"/>
      <c r="G69" s="81"/>
      <c r="H69" s="81"/>
      <c r="I69" s="81"/>
    </row>
    <row r="70" spans="1:9" x14ac:dyDescent="0.25">
      <c r="A70" s="147" t="s">
        <v>249</v>
      </c>
      <c r="B70" s="148"/>
      <c r="C70" s="152"/>
      <c r="D70" s="83">
        <f>D71</f>
        <v>0</v>
      </c>
      <c r="E70" s="83">
        <f t="shared" ref="E70:I70" si="15">E71</f>
        <v>0</v>
      </c>
      <c r="F70" s="83">
        <f t="shared" si="15"/>
        <v>0</v>
      </c>
      <c r="G70" s="83">
        <f t="shared" si="15"/>
        <v>0</v>
      </c>
      <c r="H70" s="83">
        <f t="shared" si="15"/>
        <v>0</v>
      </c>
      <c r="I70" s="83">
        <f t="shared" si="15"/>
        <v>0</v>
      </c>
    </row>
    <row r="71" spans="1:9" x14ac:dyDescent="0.25">
      <c r="A71" s="60"/>
      <c r="B71" s="140" t="s">
        <v>250</v>
      </c>
      <c r="C71" s="141"/>
      <c r="D71" s="81">
        <v>0</v>
      </c>
      <c r="E71" s="81">
        <v>0</v>
      </c>
      <c r="F71" s="80">
        <f t="shared" ref="F71" si="16">D71+E71</f>
        <v>0</v>
      </c>
      <c r="G71" s="81">
        <v>0</v>
      </c>
      <c r="H71" s="81">
        <v>0</v>
      </c>
      <c r="I71" s="80">
        <f t="shared" ref="I71" si="17">H71-D71</f>
        <v>0</v>
      </c>
    </row>
    <row r="72" spans="1:9" x14ac:dyDescent="0.25">
      <c r="A72" s="63"/>
      <c r="B72" s="154"/>
      <c r="C72" s="155"/>
      <c r="D72" s="81"/>
      <c r="E72" s="81"/>
      <c r="F72" s="81"/>
      <c r="G72" s="81"/>
      <c r="H72" s="81"/>
      <c r="I72" s="81"/>
    </row>
    <row r="73" spans="1:9" x14ac:dyDescent="0.25">
      <c r="A73" s="147" t="s">
        <v>251</v>
      </c>
      <c r="B73" s="148"/>
      <c r="C73" s="152"/>
      <c r="D73" s="84">
        <f>D43+D68+D70</f>
        <v>1223403080.8699999</v>
      </c>
      <c r="E73" s="84">
        <f t="shared" ref="E73:I73" si="18">E43+E68+E70</f>
        <v>0</v>
      </c>
      <c r="F73" s="84">
        <f t="shared" si="18"/>
        <v>1223403080.8699999</v>
      </c>
      <c r="G73" s="84">
        <f t="shared" si="18"/>
        <v>1305401110.3499999</v>
      </c>
      <c r="H73" s="84">
        <f t="shared" si="18"/>
        <v>1305401110.3499999</v>
      </c>
      <c r="I73" s="84">
        <f t="shared" si="18"/>
        <v>81998029.480000004</v>
      </c>
    </row>
    <row r="74" spans="1:9" x14ac:dyDescent="0.25">
      <c r="A74" s="63"/>
      <c r="B74" s="154"/>
      <c r="C74" s="155"/>
      <c r="D74" s="85"/>
      <c r="E74" s="85"/>
      <c r="F74" s="85"/>
      <c r="G74" s="85"/>
      <c r="H74" s="85"/>
      <c r="I74" s="85"/>
    </row>
    <row r="75" spans="1:9" x14ac:dyDescent="0.25">
      <c r="A75" s="60"/>
      <c r="B75" s="158" t="s">
        <v>252</v>
      </c>
      <c r="C75" s="152"/>
      <c r="D75" s="85"/>
      <c r="E75" s="85"/>
      <c r="F75" s="85"/>
      <c r="G75" s="85"/>
      <c r="H75" s="85"/>
      <c r="I75" s="85"/>
    </row>
    <row r="76" spans="1:9" x14ac:dyDescent="0.25">
      <c r="A76" s="60"/>
      <c r="B76" s="140" t="s">
        <v>253</v>
      </c>
      <c r="C76" s="141"/>
      <c r="D76" s="85">
        <f>D43</f>
        <v>1223403080.8699999</v>
      </c>
      <c r="E76" s="85">
        <f t="shared" ref="E76:I76" si="19">E43</f>
        <v>0</v>
      </c>
      <c r="F76" s="85">
        <f t="shared" si="19"/>
        <v>1223403080.8699999</v>
      </c>
      <c r="G76" s="85">
        <f t="shared" si="19"/>
        <v>1305401110.3499999</v>
      </c>
      <c r="H76" s="85">
        <f t="shared" si="19"/>
        <v>1305401110.3499999</v>
      </c>
      <c r="I76" s="85">
        <f t="shared" si="19"/>
        <v>81998029.480000004</v>
      </c>
    </row>
    <row r="77" spans="1:9" x14ac:dyDescent="0.25">
      <c r="A77" s="60"/>
      <c r="B77" s="140" t="s">
        <v>254</v>
      </c>
      <c r="C77" s="141"/>
      <c r="D77" s="85"/>
      <c r="E77" s="85"/>
      <c r="F77" s="85"/>
      <c r="G77" s="85"/>
      <c r="H77" s="85"/>
      <c r="I77" s="85"/>
    </row>
    <row r="78" spans="1:9" x14ac:dyDescent="0.25">
      <c r="A78" s="60"/>
      <c r="B78" s="158" t="s">
        <v>255</v>
      </c>
      <c r="C78" s="152"/>
      <c r="D78" s="85">
        <f>D76+D77</f>
        <v>1223403080.8699999</v>
      </c>
      <c r="E78" s="85">
        <f t="shared" ref="E78:I78" si="20">E76+E77</f>
        <v>0</v>
      </c>
      <c r="F78" s="85">
        <f t="shared" si="20"/>
        <v>1223403080.8699999</v>
      </c>
      <c r="G78" s="85">
        <f t="shared" si="20"/>
        <v>1305401110.3499999</v>
      </c>
      <c r="H78" s="85">
        <f t="shared" si="20"/>
        <v>1305401110.3499999</v>
      </c>
      <c r="I78" s="85">
        <f t="shared" si="20"/>
        <v>81998029.480000004</v>
      </c>
    </row>
    <row r="79" spans="1:9" ht="15.75" thickBot="1" x14ac:dyDescent="0.3">
      <c r="A79" s="67"/>
      <c r="B79" s="156"/>
      <c r="C79" s="157"/>
      <c r="D79" s="86"/>
      <c r="E79" s="86"/>
      <c r="F79" s="86"/>
      <c r="G79" s="86"/>
      <c r="H79" s="86"/>
      <c r="I79" s="86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47244094488188981" right="0.35433070866141736" top="0.35" bottom="0.28000000000000003" header="0.25" footer="0.19"/>
  <pageSetup scale="5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zoomScaleNormal="100" workbookViewId="0">
      <selection activeCell="D14" sqref="D14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71" t="s">
        <v>260</v>
      </c>
      <c r="B2" s="172"/>
      <c r="C2" s="172"/>
      <c r="D2" s="172"/>
      <c r="E2" s="172"/>
      <c r="F2" s="172"/>
      <c r="G2" s="172"/>
      <c r="H2" s="173"/>
    </row>
    <row r="3" spans="1:8" x14ac:dyDescent="0.2">
      <c r="A3" s="107" t="s">
        <v>262</v>
      </c>
      <c r="B3" s="108"/>
      <c r="C3" s="108"/>
      <c r="D3" s="108"/>
      <c r="E3" s="108"/>
      <c r="F3" s="108"/>
      <c r="G3" s="108"/>
      <c r="H3" s="174"/>
    </row>
    <row r="4" spans="1:8" x14ac:dyDescent="0.2">
      <c r="A4" s="107" t="s">
        <v>42</v>
      </c>
      <c r="B4" s="108"/>
      <c r="C4" s="108"/>
      <c r="D4" s="108"/>
      <c r="E4" s="108"/>
      <c r="F4" s="108"/>
      <c r="G4" s="108"/>
      <c r="H4" s="174"/>
    </row>
    <row r="5" spans="1:8" x14ac:dyDescent="0.2">
      <c r="A5" s="107" t="s">
        <v>265</v>
      </c>
      <c r="B5" s="108"/>
      <c r="C5" s="108"/>
      <c r="D5" s="108"/>
      <c r="E5" s="108"/>
      <c r="F5" s="108"/>
      <c r="G5" s="108"/>
      <c r="H5" s="174"/>
    </row>
    <row r="6" spans="1:8" ht="12.75" thickBot="1" x14ac:dyDescent="0.25">
      <c r="A6" s="175" t="s">
        <v>0</v>
      </c>
      <c r="B6" s="176"/>
      <c r="C6" s="176"/>
      <c r="D6" s="176"/>
      <c r="E6" s="176"/>
      <c r="F6" s="176"/>
      <c r="G6" s="176"/>
      <c r="H6" s="177"/>
    </row>
    <row r="7" spans="1:8" ht="12.75" thickBot="1" x14ac:dyDescent="0.25">
      <c r="A7" s="171" t="s">
        <v>1</v>
      </c>
      <c r="B7" s="178"/>
      <c r="C7" s="180" t="s">
        <v>43</v>
      </c>
      <c r="D7" s="181"/>
      <c r="E7" s="181"/>
      <c r="F7" s="181"/>
      <c r="G7" s="182"/>
      <c r="H7" s="115" t="s">
        <v>44</v>
      </c>
    </row>
    <row r="8" spans="1:8" ht="24.75" thickBot="1" x14ac:dyDescent="0.25">
      <c r="A8" s="175"/>
      <c r="B8" s="179"/>
      <c r="C8" s="18" t="s">
        <v>3</v>
      </c>
      <c r="D8" s="87" t="s">
        <v>45</v>
      </c>
      <c r="E8" s="18" t="s">
        <v>46</v>
      </c>
      <c r="F8" s="18" t="s">
        <v>4</v>
      </c>
      <c r="G8" s="18" t="s">
        <v>6</v>
      </c>
      <c r="H8" s="116"/>
    </row>
    <row r="9" spans="1:8" x14ac:dyDescent="0.2">
      <c r="A9" s="96"/>
      <c r="B9" s="97"/>
      <c r="C9" s="48"/>
      <c r="D9" s="48"/>
      <c r="E9" s="48"/>
      <c r="F9" s="48"/>
      <c r="G9" s="48"/>
      <c r="H9" s="48"/>
    </row>
    <row r="10" spans="1:8" x14ac:dyDescent="0.2">
      <c r="A10" s="161" t="s">
        <v>47</v>
      </c>
      <c r="B10" s="162"/>
      <c r="C10" s="47">
        <f>C11+C19+C29+C39+C49+C59+C63+C72+C76</f>
        <v>1248252575</v>
      </c>
      <c r="D10" s="47">
        <f t="shared" ref="D10:G10" si="0">D11+D19+D29+D39+D49+D59+D63+D72+D76</f>
        <v>72107880.709999993</v>
      </c>
      <c r="E10" s="47">
        <f t="shared" si="0"/>
        <v>1320360455.71</v>
      </c>
      <c r="F10" s="47">
        <f t="shared" si="0"/>
        <v>1296457310.8399999</v>
      </c>
      <c r="G10" s="47">
        <f t="shared" si="0"/>
        <v>1265419324.5600002</v>
      </c>
      <c r="H10" s="47">
        <f t="shared" ref="H10" si="1">H11+H19+H29+H39+H49+H59+H63+H72+H76</f>
        <v>23903144.869999986</v>
      </c>
    </row>
    <row r="11" spans="1:8" x14ac:dyDescent="0.2">
      <c r="A11" s="167" t="s">
        <v>48</v>
      </c>
      <c r="B11" s="168"/>
      <c r="C11" s="92">
        <f>SUM(C12:C18)</f>
        <v>1126512121</v>
      </c>
      <c r="D11" s="92">
        <f t="shared" ref="D11:H11" si="2">SUM(D12:D18)</f>
        <v>44056341.259999998</v>
      </c>
      <c r="E11" s="92">
        <f t="shared" si="2"/>
        <v>1170568462.26</v>
      </c>
      <c r="F11" s="92">
        <f t="shared" si="2"/>
        <v>1160210796.26</v>
      </c>
      <c r="G11" s="92">
        <f t="shared" si="2"/>
        <v>1147193099.1600001</v>
      </c>
      <c r="H11" s="92">
        <f t="shared" si="2"/>
        <v>10357665.999999989</v>
      </c>
    </row>
    <row r="12" spans="1:8" x14ac:dyDescent="0.2">
      <c r="A12" s="96"/>
      <c r="B12" s="97" t="s">
        <v>49</v>
      </c>
      <c r="C12" s="48">
        <f>SUM([1]COG!$D$11)</f>
        <v>458948545</v>
      </c>
      <c r="D12" s="48">
        <f>SUM([1]COG!$E$11)</f>
        <v>3834284.26</v>
      </c>
      <c r="E12" s="48">
        <f>SUM(C12:D12)</f>
        <v>462782829.25999999</v>
      </c>
      <c r="F12" s="48">
        <f>SUM([1]COG!$G$11)</f>
        <v>462765999.18000001</v>
      </c>
      <c r="G12" s="48">
        <f>SUM([1]COG!$H$11)</f>
        <v>462286883.67000002</v>
      </c>
      <c r="H12" s="48">
        <f>E12-F12</f>
        <v>16830.079999983311</v>
      </c>
    </row>
    <row r="13" spans="1:8" x14ac:dyDescent="0.2">
      <c r="A13" s="96"/>
      <c r="B13" s="97" t="s">
        <v>50</v>
      </c>
      <c r="C13" s="48">
        <f>SUM([1]COG!$D$12)</f>
        <v>3958346</v>
      </c>
      <c r="D13" s="48">
        <f>SUM([1]COG!$E$12)</f>
        <v>190800</v>
      </c>
      <c r="E13" s="48">
        <f t="shared" ref="E13:E48" si="3">SUM(C13:D13)</f>
        <v>4149146</v>
      </c>
      <c r="F13" s="48">
        <f>SUM([1]COG!$G$12)</f>
        <v>4011648.45</v>
      </c>
      <c r="G13" s="48">
        <f>SUM([1]COG!$H$12)</f>
        <v>3983679.79</v>
      </c>
      <c r="H13" s="48">
        <f t="shared" ref="H13:H38" si="4">E13-F13</f>
        <v>137497.54999999981</v>
      </c>
    </row>
    <row r="14" spans="1:8" x14ac:dyDescent="0.2">
      <c r="A14" s="96"/>
      <c r="B14" s="97" t="s">
        <v>51</v>
      </c>
      <c r="C14" s="48">
        <f>SUM([1]COG!$D$13)</f>
        <v>332365800</v>
      </c>
      <c r="D14" s="48">
        <f>SUM([1]COG!$E$13)</f>
        <v>29033514.090000004</v>
      </c>
      <c r="E14" s="48">
        <f t="shared" si="3"/>
        <v>361399314.09000003</v>
      </c>
      <c r="F14" s="48">
        <f>SUM([1]COG!$G$13)</f>
        <v>358464093.39999998</v>
      </c>
      <c r="G14" s="48">
        <f>SUM([1]COG!$H$13)</f>
        <v>355617721.67999995</v>
      </c>
      <c r="H14" s="48">
        <f t="shared" si="4"/>
        <v>2935220.6900000572</v>
      </c>
    </row>
    <row r="15" spans="1:8" x14ac:dyDescent="0.2">
      <c r="A15" s="96"/>
      <c r="B15" s="97" t="s">
        <v>52</v>
      </c>
      <c r="C15" s="48">
        <f>SUM([1]COG!$D$14)</f>
        <v>115723845</v>
      </c>
      <c r="D15" s="48">
        <f>SUM([1]COG!$E$14)</f>
        <v>7538950.7300000004</v>
      </c>
      <c r="E15" s="48">
        <f t="shared" si="3"/>
        <v>123262795.73</v>
      </c>
      <c r="F15" s="48">
        <f>SUM([1]COG!$G$14)</f>
        <v>121750970.85000001</v>
      </c>
      <c r="G15" s="48">
        <f>SUM([1]COG!$H$14)</f>
        <v>112958472.33000001</v>
      </c>
      <c r="H15" s="48">
        <f t="shared" si="4"/>
        <v>1511824.8799999952</v>
      </c>
    </row>
    <row r="16" spans="1:8" x14ac:dyDescent="0.2">
      <c r="A16" s="96"/>
      <c r="B16" s="97" t="s">
        <v>53</v>
      </c>
      <c r="C16" s="48">
        <f>SUM([1]COG!$D$15)</f>
        <v>179208938</v>
      </c>
      <c r="D16" s="48">
        <f>SUM([1]COG!$E$15)</f>
        <v>8833509.8899999987</v>
      </c>
      <c r="E16" s="48">
        <f t="shared" si="3"/>
        <v>188042447.88999999</v>
      </c>
      <c r="F16" s="48">
        <f>SUM([1]COG!$G$15)</f>
        <v>187515141.06000003</v>
      </c>
      <c r="G16" s="48">
        <f>SUM([1]COG!$H$15)</f>
        <v>186700950.68000001</v>
      </c>
      <c r="H16" s="48">
        <f t="shared" si="4"/>
        <v>527306.82999995351</v>
      </c>
    </row>
    <row r="17" spans="1:8" x14ac:dyDescent="0.2">
      <c r="A17" s="96"/>
      <c r="B17" s="97" t="s">
        <v>54</v>
      </c>
      <c r="C17" s="48">
        <f>SUM([1]COG!$D$16)</f>
        <v>861701</v>
      </c>
      <c r="D17" s="48">
        <f>SUM([1]COG!$E$16)</f>
        <v>-861701</v>
      </c>
      <c r="E17" s="48">
        <f t="shared" si="3"/>
        <v>0</v>
      </c>
      <c r="F17" s="48">
        <f>SUM([1]COG!$G$16)</f>
        <v>0</v>
      </c>
      <c r="G17" s="48">
        <f>SUM([1]COG!$H$16)</f>
        <v>0</v>
      </c>
      <c r="H17" s="48">
        <f t="shared" si="4"/>
        <v>0</v>
      </c>
    </row>
    <row r="18" spans="1:8" x14ac:dyDescent="0.2">
      <c r="A18" s="96"/>
      <c r="B18" s="97" t="s">
        <v>55</v>
      </c>
      <c r="C18" s="48">
        <f>SUM([1]COG!$D$17)</f>
        <v>35444946</v>
      </c>
      <c r="D18" s="48">
        <f>SUM([1]COG!$E$17)</f>
        <v>-4513016.71</v>
      </c>
      <c r="E18" s="48">
        <f t="shared" si="3"/>
        <v>30931929.289999999</v>
      </c>
      <c r="F18" s="48">
        <f>SUM([1]COG!$G$17)</f>
        <v>25702943.32</v>
      </c>
      <c r="G18" s="48">
        <f>SUM([1]COG!$H$17)</f>
        <v>25645391.010000002</v>
      </c>
      <c r="H18" s="48">
        <f t="shared" si="4"/>
        <v>5228985.9699999988</v>
      </c>
    </row>
    <row r="19" spans="1:8" s="93" customFormat="1" x14ac:dyDescent="0.2">
      <c r="A19" s="167" t="s">
        <v>56</v>
      </c>
      <c r="B19" s="168"/>
      <c r="C19" s="92">
        <f>C20+C21+C22+C23+C24+C25+C26+C27+C28</f>
        <v>23585191</v>
      </c>
      <c r="D19" s="92">
        <f t="shared" ref="D19:H19" si="5">D20+D21+D22+D23+D24+D25+D26+D27+D28</f>
        <v>2260965.84</v>
      </c>
      <c r="E19" s="92">
        <f t="shared" si="5"/>
        <v>25846156.84</v>
      </c>
      <c r="F19" s="92">
        <f>F20+F21+F22+F23+F24+F25+F26+F27+F28</f>
        <v>25046821.829999998</v>
      </c>
      <c r="G19" s="48">
        <f>G20+G21+G22+G23+G24+G25+G26+G27+G28</f>
        <v>24050013.960000005</v>
      </c>
      <c r="H19" s="92">
        <f t="shared" si="5"/>
        <v>799335.01000000059</v>
      </c>
    </row>
    <row r="20" spans="1:8" x14ac:dyDescent="0.2">
      <c r="A20" s="96"/>
      <c r="B20" s="97" t="s">
        <v>57</v>
      </c>
      <c r="C20" s="48">
        <f>SUM([1]COG!$D$19)</f>
        <v>10440600</v>
      </c>
      <c r="D20" s="48">
        <f>SUM([1]COG!$E$19)</f>
        <v>465209.84000000008</v>
      </c>
      <c r="E20" s="48">
        <f t="shared" si="3"/>
        <v>10905809.84</v>
      </c>
      <c r="F20" s="48">
        <f>SUM([1]COG!$G$19)</f>
        <v>10793839.359999999</v>
      </c>
      <c r="G20" s="48">
        <f>SUM([1]COG!$H$19)</f>
        <v>10618605.810000001</v>
      </c>
      <c r="H20" s="48">
        <f t="shared" si="4"/>
        <v>111970.48000000045</v>
      </c>
    </row>
    <row r="21" spans="1:8" x14ac:dyDescent="0.2">
      <c r="A21" s="96"/>
      <c r="B21" s="97" t="s">
        <v>58</v>
      </c>
      <c r="C21" s="48">
        <f>SUM([1]COG!$D$20)</f>
        <v>436400</v>
      </c>
      <c r="D21" s="48">
        <f>SUM([1]COG!$E$20)</f>
        <v>50000</v>
      </c>
      <c r="E21" s="48">
        <f t="shared" si="3"/>
        <v>486400</v>
      </c>
      <c r="F21" s="48">
        <f>SUM([1]COG!$G$20)</f>
        <v>391416.67</v>
      </c>
      <c r="G21" s="48">
        <f>SUM([1]COG!$H$20)</f>
        <v>333828.62000000005</v>
      </c>
      <c r="H21" s="48">
        <f t="shared" si="4"/>
        <v>94983.330000000016</v>
      </c>
    </row>
    <row r="22" spans="1:8" x14ac:dyDescent="0.2">
      <c r="A22" s="96"/>
      <c r="B22" s="97" t="s">
        <v>59</v>
      </c>
      <c r="C22" s="48">
        <f>SUM([1]COG!$D$21)</f>
        <v>0</v>
      </c>
      <c r="D22" s="48">
        <f>SUM([1]COG!$E$21)</f>
        <v>0</v>
      </c>
      <c r="E22" s="48">
        <f t="shared" si="3"/>
        <v>0</v>
      </c>
      <c r="F22" s="48">
        <f>SUM([1]COG!$G$21)</f>
        <v>0</v>
      </c>
      <c r="G22" s="48">
        <f>SUM([1]COG!$H$21)</f>
        <v>0</v>
      </c>
      <c r="H22" s="48">
        <f t="shared" si="4"/>
        <v>0</v>
      </c>
    </row>
    <row r="23" spans="1:8" x14ac:dyDescent="0.2">
      <c r="A23" s="96"/>
      <c r="B23" s="97" t="s">
        <v>60</v>
      </c>
      <c r="C23" s="48">
        <f>SUM([1]COG!$D$22)</f>
        <v>1110272</v>
      </c>
      <c r="D23" s="48">
        <f>SUM([1]COG!$E$22)</f>
        <v>60184</v>
      </c>
      <c r="E23" s="48">
        <f t="shared" si="3"/>
        <v>1170456</v>
      </c>
      <c r="F23" s="48">
        <f>SUM([1]COG!$G$22)</f>
        <v>1097585</v>
      </c>
      <c r="G23" s="48">
        <f>SUM([1]COG!$H$22)</f>
        <v>1074207.9100000001</v>
      </c>
      <c r="H23" s="48">
        <f t="shared" si="4"/>
        <v>72871</v>
      </c>
    </row>
    <row r="24" spans="1:8" x14ac:dyDescent="0.2">
      <c r="A24" s="96"/>
      <c r="B24" s="97" t="s">
        <v>61</v>
      </c>
      <c r="C24" s="48">
        <f>SUM([1]COG!$D$23)</f>
        <v>1227750</v>
      </c>
      <c r="D24" s="48">
        <f>SUM([1]COG!$E$23)</f>
        <v>-200000</v>
      </c>
      <c r="E24" s="48">
        <f t="shared" si="3"/>
        <v>1027750</v>
      </c>
      <c r="F24" s="48">
        <f>SUM([1]COG!$G$23)</f>
        <v>989181.88</v>
      </c>
      <c r="G24" s="48">
        <f>SUM([1]COG!$H$23)</f>
        <v>912795.57000000007</v>
      </c>
      <c r="H24" s="48">
        <f t="shared" si="4"/>
        <v>38568.119999999995</v>
      </c>
    </row>
    <row r="25" spans="1:8" x14ac:dyDescent="0.2">
      <c r="A25" s="96"/>
      <c r="B25" s="97" t="s">
        <v>62</v>
      </c>
      <c r="C25" s="48">
        <f>SUM([1]COG!$D$24)</f>
        <v>7878300</v>
      </c>
      <c r="D25" s="48">
        <f>SUM([1]COG!$E$24)</f>
        <v>1858957</v>
      </c>
      <c r="E25" s="48">
        <f t="shared" si="3"/>
        <v>9737257</v>
      </c>
      <c r="F25" s="48">
        <f>SUM([1]COG!$G$24)</f>
        <v>9310586.6699999999</v>
      </c>
      <c r="G25" s="48">
        <f>SUM([1]COG!$H$24)</f>
        <v>8958804.040000001</v>
      </c>
      <c r="H25" s="48">
        <f t="shared" si="4"/>
        <v>426670.33000000007</v>
      </c>
    </row>
    <row r="26" spans="1:8" x14ac:dyDescent="0.2">
      <c r="A26" s="96"/>
      <c r="B26" s="97" t="s">
        <v>63</v>
      </c>
      <c r="C26" s="48">
        <f>SUM([1]COG!$D$25)</f>
        <v>472000</v>
      </c>
      <c r="D26" s="48">
        <f>SUM([1]COG!$E$25)</f>
        <v>-40000</v>
      </c>
      <c r="E26" s="48">
        <f t="shared" si="3"/>
        <v>432000</v>
      </c>
      <c r="F26" s="48">
        <f>SUM([1]COG!$G$25)</f>
        <v>412143.08999999997</v>
      </c>
      <c r="G26" s="48">
        <f>SUM([1]COG!$H$25)</f>
        <v>395425.66000000003</v>
      </c>
      <c r="H26" s="48">
        <f t="shared" si="4"/>
        <v>19856.910000000033</v>
      </c>
    </row>
    <row r="27" spans="1:8" x14ac:dyDescent="0.2">
      <c r="A27" s="96"/>
      <c r="B27" s="97" t="s">
        <v>64</v>
      </c>
      <c r="C27" s="48">
        <f>SUM([1]COG!$D$26)</f>
        <v>0</v>
      </c>
      <c r="D27" s="48">
        <f>SUM([1]COG!$E$26)</f>
        <v>0</v>
      </c>
      <c r="E27" s="48">
        <f t="shared" si="3"/>
        <v>0</v>
      </c>
      <c r="F27" s="48">
        <f>SUM([1]COG!$G$26)</f>
        <v>0</v>
      </c>
      <c r="G27" s="48">
        <f>SUM([1]COG!$H$26)</f>
        <v>0</v>
      </c>
      <c r="H27" s="48">
        <f t="shared" si="4"/>
        <v>0</v>
      </c>
    </row>
    <row r="28" spans="1:8" x14ac:dyDescent="0.2">
      <c r="A28" s="96"/>
      <c r="B28" s="97" t="s">
        <v>65</v>
      </c>
      <c r="C28" s="48">
        <f>SUM([1]COG!$D$27)</f>
        <v>2019869</v>
      </c>
      <c r="D28" s="48">
        <f>SUM([1]COG!$E$27)</f>
        <v>66615</v>
      </c>
      <c r="E28" s="48">
        <f t="shared" si="3"/>
        <v>2086484</v>
      </c>
      <c r="F28" s="48">
        <f>SUM([1]COG!$G$27)</f>
        <v>2052069.16</v>
      </c>
      <c r="G28" s="48">
        <f>SUM([1]COG!$H$27)</f>
        <v>1756346.35</v>
      </c>
      <c r="H28" s="48">
        <f t="shared" si="4"/>
        <v>34414.840000000084</v>
      </c>
    </row>
    <row r="29" spans="1:8" s="93" customFormat="1" x14ac:dyDescent="0.2">
      <c r="A29" s="167" t="s">
        <v>66</v>
      </c>
      <c r="B29" s="168"/>
      <c r="C29" s="92">
        <f>C30+C31+C32+C33+C34+C35+C36+C37+C38</f>
        <v>70257706</v>
      </c>
      <c r="D29" s="92">
        <f t="shared" ref="D29:H29" si="6">D30+D31+D32+D33+D34+D35+D36+D37+D38</f>
        <v>13675496.460000001</v>
      </c>
      <c r="E29" s="92">
        <f t="shared" si="6"/>
        <v>83933202.459999993</v>
      </c>
      <c r="F29" s="92">
        <f>F30+F31+F32+F33+F34+F35+F36+F37+F38</f>
        <v>79236508.180000007</v>
      </c>
      <c r="G29" s="92">
        <f>G30+G31+G32+G33+G34+G35+G36+G37+G38</f>
        <v>69883364.989999995</v>
      </c>
      <c r="H29" s="92">
        <f t="shared" si="6"/>
        <v>4696694.2799999956</v>
      </c>
    </row>
    <row r="30" spans="1:8" x14ac:dyDescent="0.2">
      <c r="A30" s="96"/>
      <c r="B30" s="97" t="s">
        <v>67</v>
      </c>
      <c r="C30" s="48">
        <f>SUM([1]COG!$D$29)</f>
        <v>17826840</v>
      </c>
      <c r="D30" s="48">
        <f>SUM([1]COG!$E$29)</f>
        <v>3066165</v>
      </c>
      <c r="E30" s="48">
        <f t="shared" si="3"/>
        <v>20893005</v>
      </c>
      <c r="F30" s="48">
        <f>SUM([1]COG!$G$29)</f>
        <v>19098329.680000003</v>
      </c>
      <c r="G30" s="48">
        <f>SUM([1]COG!$H$29)</f>
        <v>17449873.889999997</v>
      </c>
      <c r="H30" s="48">
        <f t="shared" si="4"/>
        <v>1794675.3199999966</v>
      </c>
    </row>
    <row r="31" spans="1:8" x14ac:dyDescent="0.2">
      <c r="A31" s="96"/>
      <c r="B31" s="97" t="s">
        <v>68</v>
      </c>
      <c r="C31" s="48">
        <f>SUM([1]COG!$D$30)</f>
        <v>14045000</v>
      </c>
      <c r="D31" s="48">
        <f>SUM([1]COG!$E$30)</f>
        <v>3257303.44</v>
      </c>
      <c r="E31" s="48">
        <f t="shared" si="3"/>
        <v>17302303.440000001</v>
      </c>
      <c r="F31" s="48">
        <f>SUM([1]COG!$G$30)</f>
        <v>17149700.330000002</v>
      </c>
      <c r="G31" s="48">
        <f>SUM([1]COG!$H$30)</f>
        <v>16688200.93</v>
      </c>
      <c r="H31" s="48">
        <f t="shared" si="4"/>
        <v>152603.1099999994</v>
      </c>
    </row>
    <row r="32" spans="1:8" x14ac:dyDescent="0.2">
      <c r="A32" s="96"/>
      <c r="B32" s="97" t="s">
        <v>69</v>
      </c>
      <c r="C32" s="48">
        <f>SUM([1]COG!$D$31)</f>
        <v>18254900</v>
      </c>
      <c r="D32" s="48">
        <f>SUM([1]COG!$E$31)</f>
        <v>1536480.54</v>
      </c>
      <c r="E32" s="48">
        <f t="shared" si="3"/>
        <v>19791380.539999999</v>
      </c>
      <c r="F32" s="48">
        <f>SUM([1]COG!$G$31)</f>
        <v>18821595.329999998</v>
      </c>
      <c r="G32" s="48">
        <f>SUM([1]COG!$H$31)</f>
        <v>14329669.17</v>
      </c>
      <c r="H32" s="48">
        <f t="shared" si="4"/>
        <v>969785.21000000089</v>
      </c>
    </row>
    <row r="33" spans="1:8" x14ac:dyDescent="0.2">
      <c r="A33" s="96"/>
      <c r="B33" s="97" t="s">
        <v>70</v>
      </c>
      <c r="C33" s="48">
        <f>SUM([1]COG!$D$32)</f>
        <v>2265000</v>
      </c>
      <c r="D33" s="48">
        <f>SUM([1]COG!$E$32)</f>
        <v>150000</v>
      </c>
      <c r="E33" s="48">
        <f t="shared" si="3"/>
        <v>2415000</v>
      </c>
      <c r="F33" s="48">
        <f>SUM([1]COG!$G$32)</f>
        <v>2234265.4500000002</v>
      </c>
      <c r="G33" s="48">
        <f>SUM([1]COG!$H$32)</f>
        <v>2234265.4500000002</v>
      </c>
      <c r="H33" s="48">
        <f t="shared" si="4"/>
        <v>180734.54999999981</v>
      </c>
    </row>
    <row r="34" spans="1:8" x14ac:dyDescent="0.2">
      <c r="A34" s="96"/>
      <c r="B34" s="97" t="s">
        <v>71</v>
      </c>
      <c r="C34" s="48">
        <f>SUM([1]COG!$D$33)</f>
        <v>15040369</v>
      </c>
      <c r="D34" s="48">
        <f>SUM([1]COG!$E$33)</f>
        <v>4148547.4800000004</v>
      </c>
      <c r="E34" s="48">
        <f t="shared" si="3"/>
        <v>19188916.48</v>
      </c>
      <c r="F34" s="48">
        <f>SUM([1]COG!$G$33)</f>
        <v>18231313.350000001</v>
      </c>
      <c r="G34" s="48">
        <f>SUM([1]COG!$H$33)</f>
        <v>15773263.9</v>
      </c>
      <c r="H34" s="48">
        <f t="shared" si="4"/>
        <v>957603.12999999896</v>
      </c>
    </row>
    <row r="35" spans="1:8" x14ac:dyDescent="0.2">
      <c r="A35" s="96"/>
      <c r="B35" s="97" t="s">
        <v>72</v>
      </c>
      <c r="C35" s="48">
        <f>SUM([1]COG!$D$34)</f>
        <v>0</v>
      </c>
      <c r="D35" s="48">
        <f>SUM([1]COG!$E$34)</f>
        <v>0</v>
      </c>
      <c r="E35" s="48">
        <f t="shared" si="3"/>
        <v>0</v>
      </c>
      <c r="F35" s="48">
        <f>SUM([1]COG!$G$34)</f>
        <v>0</v>
      </c>
      <c r="G35" s="48">
        <f>SUM([1]COG!$H$34)</f>
        <v>0</v>
      </c>
      <c r="H35" s="48">
        <f t="shared" si="4"/>
        <v>0</v>
      </c>
    </row>
    <row r="36" spans="1:8" x14ac:dyDescent="0.2">
      <c r="A36" s="96"/>
      <c r="B36" s="97" t="s">
        <v>73</v>
      </c>
      <c r="C36" s="48">
        <f>SUM([1]COG!$D$35)</f>
        <v>1930597</v>
      </c>
      <c r="D36" s="48">
        <f>SUM([1]COG!$E$35)</f>
        <v>922000</v>
      </c>
      <c r="E36" s="48">
        <f t="shared" si="3"/>
        <v>2852597</v>
      </c>
      <c r="F36" s="48">
        <f>SUM([1]COG!$G$35)</f>
        <v>2259380.94</v>
      </c>
      <c r="G36" s="48">
        <f>SUM([1]COG!$H$35)</f>
        <v>2011132.69</v>
      </c>
      <c r="H36" s="48">
        <f t="shared" si="4"/>
        <v>593216.06000000006</v>
      </c>
    </row>
    <row r="37" spans="1:8" x14ac:dyDescent="0.2">
      <c r="A37" s="96"/>
      <c r="B37" s="97" t="s">
        <v>74</v>
      </c>
      <c r="C37" s="48">
        <f>SUM([1]COG!$D$36)</f>
        <v>885000</v>
      </c>
      <c r="D37" s="48">
        <f>SUM([1]COG!$E$36)</f>
        <v>595000</v>
      </c>
      <c r="E37" s="48">
        <f t="shared" si="3"/>
        <v>1480000</v>
      </c>
      <c r="F37" s="48">
        <f>SUM([1]COG!$G$36)</f>
        <v>1441923.1</v>
      </c>
      <c r="G37" s="48">
        <f>SUM([1]COG!$H$36)</f>
        <v>1396958.96</v>
      </c>
      <c r="H37" s="48">
        <f t="shared" si="4"/>
        <v>38076.899999999907</v>
      </c>
    </row>
    <row r="38" spans="1:8" x14ac:dyDescent="0.2">
      <c r="A38" s="96"/>
      <c r="B38" s="97" t="s">
        <v>75</v>
      </c>
      <c r="C38" s="48">
        <f>SUM([1]COG!$D$37)</f>
        <v>10000</v>
      </c>
      <c r="D38" s="48">
        <f>SUM([1]COG!$E$37)</f>
        <v>0</v>
      </c>
      <c r="E38" s="48">
        <f t="shared" si="3"/>
        <v>10000</v>
      </c>
      <c r="F38" s="48">
        <f>SUM([1]COG!$G$37)</f>
        <v>0</v>
      </c>
      <c r="G38" s="48">
        <f>SUM([1]COG!$H$37)</f>
        <v>0</v>
      </c>
      <c r="H38" s="48">
        <f t="shared" si="4"/>
        <v>10000</v>
      </c>
    </row>
    <row r="39" spans="1:8" s="93" customFormat="1" x14ac:dyDescent="0.2">
      <c r="A39" s="167" t="s">
        <v>76</v>
      </c>
      <c r="B39" s="168"/>
      <c r="C39" s="92">
        <f>C40+C41+C42+C43+C44+C45+C46+C47+C48</f>
        <v>60000</v>
      </c>
      <c r="D39" s="92">
        <f t="shared" ref="D39:H39" si="7">D40+D41+D42+D43+D44+D45+D46+D47+D48</f>
        <v>7535896.9900000002</v>
      </c>
      <c r="E39" s="92">
        <f t="shared" si="7"/>
        <v>7595896.9900000002</v>
      </c>
      <c r="F39" s="92">
        <f>F40+F41+F42+F43+F44+F45+F46+F47+F48</f>
        <v>81250</v>
      </c>
      <c r="G39" s="92">
        <f>G40+G41+G42+G43+G44+G45+G46+G47+G48</f>
        <v>81250</v>
      </c>
      <c r="H39" s="92">
        <f t="shared" si="7"/>
        <v>7514646.9900000002</v>
      </c>
    </row>
    <row r="40" spans="1:8" x14ac:dyDescent="0.2">
      <c r="A40" s="96"/>
      <c r="B40" s="97" t="s">
        <v>77</v>
      </c>
      <c r="C40" s="48">
        <f>SUM([1]COG!$D$39)</f>
        <v>0</v>
      </c>
      <c r="D40" s="48">
        <f>SUM([1]COG!$E$39)</f>
        <v>7510896.9900000002</v>
      </c>
      <c r="E40" s="48">
        <f t="shared" si="3"/>
        <v>7510896.9900000002</v>
      </c>
      <c r="F40" s="48">
        <f>SUM([1]COG!$G$39)</f>
        <v>0</v>
      </c>
      <c r="G40" s="48">
        <f>SUM([1]COG!$H$39)</f>
        <v>0</v>
      </c>
      <c r="H40" s="48">
        <f t="shared" ref="H40:H43" si="8">E40-F40</f>
        <v>7510896.9900000002</v>
      </c>
    </row>
    <row r="41" spans="1:8" x14ac:dyDescent="0.2">
      <c r="A41" s="96"/>
      <c r="B41" s="97" t="s">
        <v>78</v>
      </c>
      <c r="C41" s="48">
        <f>SUM([1]COG!$D$40)</f>
        <v>0</v>
      </c>
      <c r="D41" s="48">
        <f>SUM([1]COG!$E$40)</f>
        <v>0</v>
      </c>
      <c r="E41" s="48">
        <f t="shared" si="3"/>
        <v>0</v>
      </c>
      <c r="F41" s="48">
        <f>SUM([1]COG!$G$40)</f>
        <v>0</v>
      </c>
      <c r="G41" s="48">
        <f>SUM([1]COG!$H$40)</f>
        <v>0</v>
      </c>
      <c r="H41" s="48">
        <f t="shared" si="8"/>
        <v>0</v>
      </c>
    </row>
    <row r="42" spans="1:8" x14ac:dyDescent="0.2">
      <c r="A42" s="96"/>
      <c r="B42" s="97" t="s">
        <v>79</v>
      </c>
      <c r="C42" s="48">
        <f>SUM([1]COG!$D$41)</f>
        <v>0</v>
      </c>
      <c r="D42" s="48">
        <f>SUM([1]COG!$E$41)</f>
        <v>0</v>
      </c>
      <c r="E42" s="48">
        <f t="shared" si="3"/>
        <v>0</v>
      </c>
      <c r="F42" s="48">
        <f>SUM([1]COG!$G$41)</f>
        <v>0</v>
      </c>
      <c r="G42" s="48">
        <f>SUM([1]COG!$H$41)</f>
        <v>0</v>
      </c>
      <c r="H42" s="48">
        <f t="shared" si="8"/>
        <v>0</v>
      </c>
    </row>
    <row r="43" spans="1:8" x14ac:dyDescent="0.2">
      <c r="A43" s="96"/>
      <c r="B43" s="97" t="s">
        <v>80</v>
      </c>
      <c r="C43" s="48">
        <f>SUM([1]COG!$D$42)</f>
        <v>60000</v>
      </c>
      <c r="D43" s="48">
        <f>SUM([1]COG!$E$42)</f>
        <v>25000</v>
      </c>
      <c r="E43" s="48">
        <f t="shared" si="3"/>
        <v>85000</v>
      </c>
      <c r="F43" s="48">
        <f>SUM([1]COG!$G$42)</f>
        <v>81250</v>
      </c>
      <c r="G43" s="48">
        <f>SUM([1]COG!$H$42)</f>
        <v>81250</v>
      </c>
      <c r="H43" s="48">
        <f t="shared" si="8"/>
        <v>3750</v>
      </c>
    </row>
    <row r="44" spans="1:8" x14ac:dyDescent="0.2">
      <c r="A44" s="96"/>
      <c r="B44" s="97" t="s">
        <v>81</v>
      </c>
      <c r="C44" s="48">
        <f>SUM([1]COG!$D$43)</f>
        <v>0</v>
      </c>
      <c r="D44" s="48">
        <f>SUM([1]COG!$E$43)</f>
        <v>0</v>
      </c>
      <c r="E44" s="48">
        <f t="shared" si="3"/>
        <v>0</v>
      </c>
      <c r="F44" s="48">
        <f>SUM([1]COG!$G$43)</f>
        <v>0</v>
      </c>
      <c r="G44" s="48">
        <f>SUM([1]COG!$H$43)</f>
        <v>0</v>
      </c>
      <c r="H44" s="48">
        <v>0</v>
      </c>
    </row>
    <row r="45" spans="1:8" x14ac:dyDescent="0.2">
      <c r="A45" s="96"/>
      <c r="B45" s="97" t="s">
        <v>82</v>
      </c>
      <c r="C45" s="48">
        <f>SUM([1]COG!$D$44)</f>
        <v>0</v>
      </c>
      <c r="D45" s="48">
        <f>SUM([1]COG!$E$44)</f>
        <v>0</v>
      </c>
      <c r="E45" s="48">
        <f t="shared" si="3"/>
        <v>0</v>
      </c>
      <c r="F45" s="48">
        <f>SUM([1]COG!$G$44)</f>
        <v>0</v>
      </c>
      <c r="G45" s="48">
        <f>SUM([1]COG!$H$44)</f>
        <v>0</v>
      </c>
      <c r="H45" s="48">
        <v>0</v>
      </c>
    </row>
    <row r="46" spans="1:8" x14ac:dyDescent="0.2">
      <c r="A46" s="96"/>
      <c r="B46" s="97" t="s">
        <v>83</v>
      </c>
      <c r="C46" s="48">
        <f>SUM([1]COG!$D$45)</f>
        <v>0</v>
      </c>
      <c r="D46" s="48">
        <f>SUM([1]COG!$E$45)</f>
        <v>0</v>
      </c>
      <c r="E46" s="48">
        <f t="shared" si="3"/>
        <v>0</v>
      </c>
      <c r="F46" s="48">
        <f>SUM([1]COG!$G$45)</f>
        <v>0</v>
      </c>
      <c r="G46" s="48">
        <f>SUM([1]COG!$H$45)</f>
        <v>0</v>
      </c>
      <c r="H46" s="48">
        <v>0</v>
      </c>
    </row>
    <row r="47" spans="1:8" x14ac:dyDescent="0.2">
      <c r="A47" s="96"/>
      <c r="B47" s="97" t="s">
        <v>84</v>
      </c>
      <c r="C47" s="48">
        <f>SUM([1]COG!$D$46)</f>
        <v>0</v>
      </c>
      <c r="D47" s="48">
        <f>SUM([1]COG!$E$46)</f>
        <v>0</v>
      </c>
      <c r="E47" s="48">
        <f t="shared" si="3"/>
        <v>0</v>
      </c>
      <c r="F47" s="48">
        <f>SUM([1]COG!$G$46)</f>
        <v>0</v>
      </c>
      <c r="G47" s="48">
        <f>SUM([1]COG!$H$46)</f>
        <v>0</v>
      </c>
      <c r="H47" s="48">
        <v>0</v>
      </c>
    </row>
    <row r="48" spans="1:8" x14ac:dyDescent="0.2">
      <c r="A48" s="96"/>
      <c r="B48" s="97" t="s">
        <v>85</v>
      </c>
      <c r="C48" s="48">
        <f>SUM([1]COG!$D$47)</f>
        <v>0</v>
      </c>
      <c r="D48" s="48">
        <f>SUM([1]COG!$E$47)</f>
        <v>0</v>
      </c>
      <c r="E48" s="48">
        <f t="shared" si="3"/>
        <v>0</v>
      </c>
      <c r="F48" s="48">
        <f>SUM([1]COG!$G$47)</f>
        <v>0</v>
      </c>
      <c r="G48" s="48">
        <f>SUM([1]COG!$H$47)</f>
        <v>0</v>
      </c>
      <c r="H48" s="48">
        <v>0</v>
      </c>
    </row>
    <row r="49" spans="1:8" s="93" customFormat="1" x14ac:dyDescent="0.2">
      <c r="A49" s="167" t="s">
        <v>86</v>
      </c>
      <c r="B49" s="168"/>
      <c r="C49" s="92">
        <f>SUM(C50:C58)</f>
        <v>17637557</v>
      </c>
      <c r="D49" s="92">
        <f t="shared" ref="D49:E49" si="9">SUM(D50:D58)</f>
        <v>4579180.16</v>
      </c>
      <c r="E49" s="92">
        <f t="shared" si="9"/>
        <v>22216737.16</v>
      </c>
      <c r="F49" s="92">
        <f>SUM(F50:F58)</f>
        <v>21684516.259999998</v>
      </c>
      <c r="G49" s="92">
        <f>SUM(G50:G58)</f>
        <v>16292227.23</v>
      </c>
      <c r="H49" s="92">
        <f>SUM(H50:H58)</f>
        <v>532220.89999999967</v>
      </c>
    </row>
    <row r="50" spans="1:8" x14ac:dyDescent="0.2">
      <c r="A50" s="96"/>
      <c r="B50" s="97" t="s">
        <v>87</v>
      </c>
      <c r="C50" s="48">
        <f>SUM([1]COG!$D$49)</f>
        <v>8320802</v>
      </c>
      <c r="D50" s="48">
        <f>SUM([1]COG!$E$49)</f>
        <v>2372496</v>
      </c>
      <c r="E50" s="48">
        <f t="shared" ref="E50:E55" si="10">SUM(C50:D50)</f>
        <v>10693298</v>
      </c>
      <c r="F50" s="48">
        <f>SUM([1]COG!$G$49)</f>
        <v>10317798.810000001</v>
      </c>
      <c r="G50" s="48">
        <f>SUM([1]COG!$H$49)</f>
        <v>7609523.6699999999</v>
      </c>
      <c r="H50" s="48">
        <f t="shared" ref="H50:H62" si="11">E50-F50</f>
        <v>375499.18999999948</v>
      </c>
    </row>
    <row r="51" spans="1:8" x14ac:dyDescent="0.2">
      <c r="A51" s="96"/>
      <c r="B51" s="97" t="s">
        <v>88</v>
      </c>
      <c r="C51" s="48">
        <f>SUM([1]COG!$D$50)</f>
        <v>28187</v>
      </c>
      <c r="D51" s="48">
        <f>SUM([1]COG!$E$50)</f>
        <v>129692</v>
      </c>
      <c r="E51" s="48">
        <f t="shared" si="10"/>
        <v>157879</v>
      </c>
      <c r="F51" s="48">
        <f>SUM([1]COG!$G$50)</f>
        <v>137779.78</v>
      </c>
      <c r="G51" s="48">
        <f>SUM([1]COG!$H$50)</f>
        <v>44151.12</v>
      </c>
      <c r="H51" s="48">
        <f t="shared" si="11"/>
        <v>20099.22</v>
      </c>
    </row>
    <row r="52" spans="1:8" x14ac:dyDescent="0.2">
      <c r="A52" s="96"/>
      <c r="B52" s="97" t="s">
        <v>89</v>
      </c>
      <c r="C52" s="48">
        <f>SUM([1]COG!$D$51)</f>
        <v>0</v>
      </c>
      <c r="D52" s="48">
        <f>SUM([1]COG!$E$51)</f>
        <v>0</v>
      </c>
      <c r="E52" s="48">
        <f t="shared" si="10"/>
        <v>0</v>
      </c>
      <c r="F52" s="48">
        <f>SUM([1]COG!$G$51)</f>
        <v>0</v>
      </c>
      <c r="G52" s="48">
        <f>SUM([1]COG!$H$51)</f>
        <v>0</v>
      </c>
      <c r="H52" s="48">
        <f t="shared" si="11"/>
        <v>0</v>
      </c>
    </row>
    <row r="53" spans="1:8" x14ac:dyDescent="0.2">
      <c r="A53" s="96"/>
      <c r="B53" s="97" t="s">
        <v>90</v>
      </c>
      <c r="C53" s="48">
        <f>SUM([1]COG!$D$52)</f>
        <v>7406100</v>
      </c>
      <c r="D53" s="48">
        <f>SUM([1]COG!$E$52)</f>
        <v>130000</v>
      </c>
      <c r="E53" s="48">
        <f t="shared" si="10"/>
        <v>7536100</v>
      </c>
      <c r="F53" s="48">
        <f>SUM([1]COG!$G$52)</f>
        <v>7516400.4199999999</v>
      </c>
      <c r="G53" s="48">
        <f>SUM([1]COG!$H$52)</f>
        <v>7236500.4199999999</v>
      </c>
      <c r="H53" s="48">
        <f t="shared" si="11"/>
        <v>19699.580000000075</v>
      </c>
    </row>
    <row r="54" spans="1:8" x14ac:dyDescent="0.2">
      <c r="A54" s="96"/>
      <c r="B54" s="97" t="s">
        <v>91</v>
      </c>
      <c r="C54" s="48">
        <f>SUM([1]COG!$D$53)</f>
        <v>0</v>
      </c>
      <c r="D54" s="48">
        <f>SUM([1]COG!$E$53)</f>
        <v>0</v>
      </c>
      <c r="E54" s="48">
        <f t="shared" si="10"/>
        <v>0</v>
      </c>
      <c r="F54" s="48">
        <f>SUM([1]COG!$G$53)</f>
        <v>0</v>
      </c>
      <c r="G54" s="48">
        <f>SUM([1]COG!$H$53)</f>
        <v>0</v>
      </c>
      <c r="H54" s="48">
        <f t="shared" si="11"/>
        <v>0</v>
      </c>
    </row>
    <row r="55" spans="1:8" x14ac:dyDescent="0.2">
      <c r="A55" s="96"/>
      <c r="B55" s="97" t="s">
        <v>92</v>
      </c>
      <c r="C55" s="48">
        <f>SUM([1]COG!$D$54)</f>
        <v>1882468</v>
      </c>
      <c r="D55" s="48">
        <f>SUM([1]COG!$E$54)</f>
        <v>746992.16</v>
      </c>
      <c r="E55" s="48">
        <f t="shared" si="10"/>
        <v>2629460.16</v>
      </c>
      <c r="F55" s="48">
        <f>SUM([1]COG!$G$54)</f>
        <v>2512633.25</v>
      </c>
      <c r="G55" s="48">
        <f>SUM([1]COG!$H$54)</f>
        <v>1402052.0199999998</v>
      </c>
      <c r="H55" s="48">
        <f t="shared" si="11"/>
        <v>116826.91000000015</v>
      </c>
    </row>
    <row r="56" spans="1:8" x14ac:dyDescent="0.2">
      <c r="A56" s="96"/>
      <c r="B56" s="97" t="s">
        <v>93</v>
      </c>
      <c r="C56" s="48">
        <f>SUM([1]COG!$D$55)</f>
        <v>0</v>
      </c>
      <c r="D56" s="48">
        <f>SUM([1]COG!$E$55)</f>
        <v>0</v>
      </c>
      <c r="E56" s="48">
        <f>SUM(C56:D56)</f>
        <v>0</v>
      </c>
      <c r="F56" s="48">
        <f>SUM([1]COG!$G$55)</f>
        <v>0</v>
      </c>
      <c r="G56" s="48">
        <f>SUM([1]COG!$H$55)</f>
        <v>0</v>
      </c>
      <c r="H56" s="48">
        <f t="shared" si="11"/>
        <v>0</v>
      </c>
    </row>
    <row r="57" spans="1:8" x14ac:dyDescent="0.2">
      <c r="A57" s="96"/>
      <c r="B57" s="97" t="s">
        <v>94</v>
      </c>
      <c r="C57" s="48">
        <f>SUM([1]COG!$D$56)</f>
        <v>0</v>
      </c>
      <c r="D57" s="48">
        <f>SUM([1]COG!$E$56)</f>
        <v>0</v>
      </c>
      <c r="E57" s="48">
        <f t="shared" ref="E57" si="12">SUM(C57:D57)</f>
        <v>0</v>
      </c>
      <c r="F57" s="48">
        <f>SUM([1]COG!$G$56)</f>
        <v>0</v>
      </c>
      <c r="G57" s="48">
        <f>SUM([1]COG!$H$56)</f>
        <v>0</v>
      </c>
      <c r="H57" s="48">
        <f t="shared" si="11"/>
        <v>0</v>
      </c>
    </row>
    <row r="58" spans="1:8" x14ac:dyDescent="0.2">
      <c r="A58" s="96"/>
      <c r="B58" s="97" t="s">
        <v>95</v>
      </c>
      <c r="C58" s="48">
        <f>SUM([1]COG!$D$57)</f>
        <v>0</v>
      </c>
      <c r="D58" s="48">
        <f>SUM([1]COG!$E$57)</f>
        <v>1200000</v>
      </c>
      <c r="E58" s="48">
        <f>SUM(C58:D58)</f>
        <v>1200000</v>
      </c>
      <c r="F58" s="48">
        <f>SUM([1]COG!$G$57)</f>
        <v>1199904</v>
      </c>
      <c r="G58" s="48">
        <f>SUM([1]COG!$H$57)</f>
        <v>0</v>
      </c>
      <c r="H58" s="48">
        <f t="shared" si="11"/>
        <v>96</v>
      </c>
    </row>
    <row r="59" spans="1:8" s="93" customFormat="1" x14ac:dyDescent="0.2">
      <c r="A59" s="167" t="s">
        <v>96</v>
      </c>
      <c r="B59" s="168"/>
      <c r="C59" s="92">
        <f>SUM(C60:C62)</f>
        <v>3200000</v>
      </c>
      <c r="D59" s="92">
        <f t="shared" ref="D59:G59" si="13">SUM(D60:D62)</f>
        <v>0</v>
      </c>
      <c r="E59" s="48">
        <f t="shared" ref="E59:E71" si="14">SUM(C59:D59)</f>
        <v>3200000</v>
      </c>
      <c r="F59" s="92">
        <f t="shared" si="13"/>
        <v>3197418.31</v>
      </c>
      <c r="G59" s="92">
        <f t="shared" si="13"/>
        <v>2919369.22</v>
      </c>
      <c r="H59" s="48">
        <f t="shared" si="11"/>
        <v>2581.6899999999441</v>
      </c>
    </row>
    <row r="60" spans="1:8" x14ac:dyDescent="0.2">
      <c r="A60" s="96"/>
      <c r="B60" s="97" t="s">
        <v>97</v>
      </c>
      <c r="C60" s="48">
        <f>SUM([1]COG!$D$59)</f>
        <v>0</v>
      </c>
      <c r="D60" s="48">
        <v>0</v>
      </c>
      <c r="E60" s="48">
        <f t="shared" si="14"/>
        <v>0</v>
      </c>
      <c r="F60" s="48">
        <f>SUM([1]COG!$G$59)</f>
        <v>0</v>
      </c>
      <c r="G60" s="48">
        <f>SUM([1]COG!$H$59)</f>
        <v>0</v>
      </c>
      <c r="H60" s="48">
        <f t="shared" si="11"/>
        <v>0</v>
      </c>
    </row>
    <row r="61" spans="1:8" x14ac:dyDescent="0.2">
      <c r="A61" s="96"/>
      <c r="B61" s="97" t="s">
        <v>98</v>
      </c>
      <c r="C61" s="48">
        <f>SUM([1]COG!$D$60)</f>
        <v>3200000</v>
      </c>
      <c r="D61" s="48">
        <f>SUM([1]COG!$E$60)</f>
        <v>0</v>
      </c>
      <c r="E61" s="48">
        <f t="shared" si="14"/>
        <v>3200000</v>
      </c>
      <c r="F61" s="48">
        <f>SUM([1]COG!$G$60)</f>
        <v>3197418.31</v>
      </c>
      <c r="G61" s="48">
        <f>SUM([1]COG!$H$60)</f>
        <v>2919369.22</v>
      </c>
      <c r="H61" s="48">
        <f t="shared" si="11"/>
        <v>2581.6899999999441</v>
      </c>
    </row>
    <row r="62" spans="1:8" x14ac:dyDescent="0.2">
      <c r="A62" s="96"/>
      <c r="B62" s="97" t="s">
        <v>99</v>
      </c>
      <c r="C62" s="48">
        <v>0</v>
      </c>
      <c r="D62" s="48">
        <v>0</v>
      </c>
      <c r="E62" s="48">
        <f t="shared" si="14"/>
        <v>0</v>
      </c>
      <c r="F62" s="48">
        <v>0</v>
      </c>
      <c r="G62" s="48">
        <v>0</v>
      </c>
      <c r="H62" s="48">
        <f t="shared" si="11"/>
        <v>0</v>
      </c>
    </row>
    <row r="63" spans="1:8" s="93" customFormat="1" x14ac:dyDescent="0.2">
      <c r="A63" s="167" t="s">
        <v>100</v>
      </c>
      <c r="B63" s="168"/>
      <c r="C63" s="92">
        <f>SUM(C64:C71)</f>
        <v>7000000</v>
      </c>
      <c r="D63" s="92">
        <f t="shared" ref="D63:H63" si="15">SUM(D64:D71)</f>
        <v>0</v>
      </c>
      <c r="E63" s="92">
        <f t="shared" si="15"/>
        <v>7000000</v>
      </c>
      <c r="F63" s="92">
        <f t="shared" si="15"/>
        <v>7000000</v>
      </c>
      <c r="G63" s="92">
        <f t="shared" si="15"/>
        <v>5000000</v>
      </c>
      <c r="H63" s="92">
        <f t="shared" si="15"/>
        <v>0</v>
      </c>
    </row>
    <row r="64" spans="1:8" x14ac:dyDescent="0.2">
      <c r="A64" s="96"/>
      <c r="B64" s="97" t="s">
        <v>101</v>
      </c>
      <c r="C64" s="48">
        <v>0</v>
      </c>
      <c r="D64" s="48">
        <v>0</v>
      </c>
      <c r="E64" s="48">
        <f t="shared" si="14"/>
        <v>0</v>
      </c>
      <c r="F64" s="48">
        <v>0</v>
      </c>
      <c r="G64" s="48">
        <v>0</v>
      </c>
      <c r="H64" s="48">
        <v>0</v>
      </c>
    </row>
    <row r="65" spans="1:8" x14ac:dyDescent="0.2">
      <c r="A65" s="96"/>
      <c r="B65" s="97" t="s">
        <v>102</v>
      </c>
      <c r="C65" s="48">
        <v>0</v>
      </c>
      <c r="D65" s="48">
        <v>0</v>
      </c>
      <c r="E65" s="48">
        <f t="shared" si="14"/>
        <v>0</v>
      </c>
      <c r="F65" s="48">
        <v>0</v>
      </c>
      <c r="G65" s="48">
        <v>0</v>
      </c>
      <c r="H65" s="48">
        <v>0</v>
      </c>
    </row>
    <row r="66" spans="1:8" x14ac:dyDescent="0.2">
      <c r="A66" s="96"/>
      <c r="B66" s="97" t="s">
        <v>103</v>
      </c>
      <c r="C66" s="48">
        <v>0</v>
      </c>
      <c r="D66" s="48">
        <v>0</v>
      </c>
      <c r="E66" s="48">
        <f t="shared" si="14"/>
        <v>0</v>
      </c>
      <c r="F66" s="48">
        <v>0</v>
      </c>
      <c r="G66" s="48">
        <v>0</v>
      </c>
      <c r="H66" s="48">
        <v>0</v>
      </c>
    </row>
    <row r="67" spans="1:8" x14ac:dyDescent="0.2">
      <c r="A67" s="96"/>
      <c r="B67" s="97" t="s">
        <v>104</v>
      </c>
      <c r="C67" s="48">
        <v>0</v>
      </c>
      <c r="D67" s="48">
        <v>0</v>
      </c>
      <c r="E67" s="48">
        <f t="shared" si="14"/>
        <v>0</v>
      </c>
      <c r="F67" s="48">
        <v>0</v>
      </c>
      <c r="G67" s="48">
        <v>0</v>
      </c>
      <c r="H67" s="48">
        <v>0</v>
      </c>
    </row>
    <row r="68" spans="1:8" x14ac:dyDescent="0.2">
      <c r="A68" s="96"/>
      <c r="B68" s="97" t="s">
        <v>105</v>
      </c>
      <c r="C68" s="48">
        <f>SUM([1]COG!$D$67)</f>
        <v>7000000</v>
      </c>
      <c r="D68" s="48">
        <f>SUM([1]COG!$E$67)</f>
        <v>0</v>
      </c>
      <c r="E68" s="48">
        <f>SUM(C68:D68)</f>
        <v>7000000</v>
      </c>
      <c r="F68" s="48">
        <f>SUM([1]COG!$G$67)</f>
        <v>7000000</v>
      </c>
      <c r="G68" s="48">
        <f>SUM([1]COG!$H$67)</f>
        <v>5000000</v>
      </c>
      <c r="H68" s="48">
        <f t="shared" ref="H68" si="16">E68-F68</f>
        <v>0</v>
      </c>
    </row>
    <row r="69" spans="1:8" x14ac:dyDescent="0.2">
      <c r="A69" s="96"/>
      <c r="B69" s="97" t="s">
        <v>106</v>
      </c>
      <c r="C69" s="48">
        <v>0</v>
      </c>
      <c r="D69" s="48">
        <v>0</v>
      </c>
      <c r="E69" s="48">
        <f t="shared" si="14"/>
        <v>0</v>
      </c>
      <c r="F69" s="48">
        <v>0</v>
      </c>
      <c r="G69" s="48">
        <v>0</v>
      </c>
      <c r="H69" s="48">
        <v>0</v>
      </c>
    </row>
    <row r="70" spans="1:8" x14ac:dyDescent="0.2">
      <c r="A70" s="96"/>
      <c r="B70" s="97" t="s">
        <v>107</v>
      </c>
      <c r="C70" s="48">
        <v>0</v>
      </c>
      <c r="D70" s="48">
        <v>0</v>
      </c>
      <c r="E70" s="48">
        <f t="shared" si="14"/>
        <v>0</v>
      </c>
      <c r="F70" s="48">
        <v>0</v>
      </c>
      <c r="G70" s="48">
        <v>0</v>
      </c>
      <c r="H70" s="48">
        <v>0</v>
      </c>
    </row>
    <row r="71" spans="1:8" x14ac:dyDescent="0.2">
      <c r="A71" s="96"/>
      <c r="B71" s="97" t="s">
        <v>108</v>
      </c>
      <c r="C71" s="48">
        <v>0</v>
      </c>
      <c r="D71" s="48">
        <v>0</v>
      </c>
      <c r="E71" s="48">
        <f t="shared" si="14"/>
        <v>0</v>
      </c>
      <c r="F71" s="48">
        <v>0</v>
      </c>
      <c r="G71" s="48">
        <v>0</v>
      </c>
      <c r="H71" s="48">
        <v>0</v>
      </c>
    </row>
    <row r="72" spans="1:8" s="93" customFormat="1" x14ac:dyDescent="0.2">
      <c r="A72" s="167" t="s">
        <v>109</v>
      </c>
      <c r="B72" s="168"/>
      <c r="C72" s="92">
        <f>SUM(C73:C75)</f>
        <v>0</v>
      </c>
      <c r="D72" s="92">
        <f t="shared" ref="D72:H72" si="17">SUM(D73:D75)</f>
        <v>0</v>
      </c>
      <c r="E72" s="92">
        <f t="shared" si="17"/>
        <v>0</v>
      </c>
      <c r="F72" s="92">
        <f t="shared" si="17"/>
        <v>0</v>
      </c>
      <c r="G72" s="92">
        <f t="shared" si="17"/>
        <v>0</v>
      </c>
      <c r="H72" s="92">
        <f t="shared" si="17"/>
        <v>0</v>
      </c>
    </row>
    <row r="73" spans="1:8" x14ac:dyDescent="0.2">
      <c r="A73" s="96"/>
      <c r="B73" s="97" t="s">
        <v>110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</row>
    <row r="74" spans="1:8" x14ac:dyDescent="0.2">
      <c r="A74" s="96"/>
      <c r="B74" s="97" t="s">
        <v>111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</row>
    <row r="75" spans="1:8" x14ac:dyDescent="0.2">
      <c r="A75" s="96"/>
      <c r="B75" s="97" t="s">
        <v>112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</row>
    <row r="76" spans="1:8" s="93" customFormat="1" x14ac:dyDescent="0.2">
      <c r="A76" s="167" t="s">
        <v>113</v>
      </c>
      <c r="B76" s="168"/>
      <c r="C76" s="92">
        <f>SUM(C77:C83)</f>
        <v>0</v>
      </c>
      <c r="D76" s="92">
        <f t="shared" ref="D76:H76" si="18">SUM(D77:D83)</f>
        <v>0</v>
      </c>
      <c r="E76" s="92">
        <f t="shared" si="18"/>
        <v>0</v>
      </c>
      <c r="F76" s="92">
        <f t="shared" si="18"/>
        <v>0</v>
      </c>
      <c r="G76" s="92">
        <f t="shared" si="18"/>
        <v>0</v>
      </c>
      <c r="H76" s="92">
        <f t="shared" si="18"/>
        <v>0</v>
      </c>
    </row>
    <row r="77" spans="1:8" x14ac:dyDescent="0.2">
      <c r="A77" s="96"/>
      <c r="B77" s="97" t="s">
        <v>114</v>
      </c>
      <c r="C77" s="48">
        <v>0</v>
      </c>
      <c r="D77" s="90">
        <v>0</v>
      </c>
      <c r="E77" s="90">
        <v>0</v>
      </c>
      <c r="F77" s="90">
        <v>0</v>
      </c>
      <c r="G77" s="90">
        <v>0</v>
      </c>
      <c r="H77" s="90">
        <v>0</v>
      </c>
    </row>
    <row r="78" spans="1:8" x14ac:dyDescent="0.2">
      <c r="A78" s="96"/>
      <c r="B78" s="97" t="s">
        <v>115</v>
      </c>
      <c r="C78" s="48">
        <v>0</v>
      </c>
      <c r="D78" s="90">
        <v>0</v>
      </c>
      <c r="E78" s="90">
        <v>0</v>
      </c>
      <c r="F78" s="90">
        <v>0</v>
      </c>
      <c r="G78" s="90">
        <v>0</v>
      </c>
      <c r="H78" s="90">
        <v>0</v>
      </c>
    </row>
    <row r="79" spans="1:8" x14ac:dyDescent="0.2">
      <c r="A79" s="96"/>
      <c r="B79" s="97" t="s">
        <v>116</v>
      </c>
      <c r="C79" s="48">
        <v>0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</row>
    <row r="80" spans="1:8" x14ac:dyDescent="0.2">
      <c r="A80" s="96"/>
      <c r="B80" s="97" t="s">
        <v>117</v>
      </c>
      <c r="C80" s="48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</row>
    <row r="81" spans="1:8" x14ac:dyDescent="0.2">
      <c r="A81" s="96"/>
      <c r="B81" s="97" t="s">
        <v>118</v>
      </c>
      <c r="C81" s="48">
        <v>0</v>
      </c>
      <c r="D81" s="90">
        <v>0</v>
      </c>
      <c r="E81" s="90">
        <v>0</v>
      </c>
      <c r="F81" s="90">
        <v>0</v>
      </c>
      <c r="G81" s="90">
        <v>0</v>
      </c>
      <c r="H81" s="90">
        <v>0</v>
      </c>
    </row>
    <row r="82" spans="1:8" x14ac:dyDescent="0.2">
      <c r="A82" s="96"/>
      <c r="B82" s="97" t="s">
        <v>119</v>
      </c>
      <c r="C82" s="48">
        <v>0</v>
      </c>
      <c r="D82" s="90">
        <v>0</v>
      </c>
      <c r="E82" s="90">
        <v>0</v>
      </c>
      <c r="F82" s="90">
        <v>0</v>
      </c>
      <c r="G82" s="90">
        <v>0</v>
      </c>
      <c r="H82" s="90">
        <v>0</v>
      </c>
    </row>
    <row r="83" spans="1:8" x14ac:dyDescent="0.2">
      <c r="A83" s="96"/>
      <c r="B83" s="97" t="s">
        <v>120</v>
      </c>
      <c r="C83" s="48">
        <v>0</v>
      </c>
      <c r="D83" s="90">
        <v>0</v>
      </c>
      <c r="E83" s="90">
        <v>0</v>
      </c>
      <c r="F83" s="90">
        <v>0</v>
      </c>
      <c r="G83" s="90">
        <v>0</v>
      </c>
      <c r="H83" s="90">
        <v>0</v>
      </c>
    </row>
    <row r="84" spans="1:8" ht="12.75" thickBot="1" x14ac:dyDescent="0.25">
      <c r="A84" s="169"/>
      <c r="B84" s="170"/>
      <c r="C84" s="75"/>
      <c r="D84" s="76"/>
      <c r="E84" s="76"/>
      <c r="F84" s="76"/>
      <c r="G84" s="76"/>
      <c r="H84" s="76"/>
    </row>
    <row r="85" spans="1:8" ht="12.75" thickBot="1" x14ac:dyDescent="0.25">
      <c r="A85" s="44"/>
      <c r="C85" s="77"/>
      <c r="D85" s="77"/>
      <c r="E85" s="77"/>
      <c r="F85" s="77"/>
      <c r="G85" s="77"/>
      <c r="H85" s="77"/>
    </row>
    <row r="86" spans="1:8" x14ac:dyDescent="0.2">
      <c r="A86" s="165"/>
      <c r="B86" s="166"/>
      <c r="C86" s="163">
        <v>0</v>
      </c>
      <c r="D86" s="163">
        <v>0</v>
      </c>
      <c r="E86" s="163">
        <v>0</v>
      </c>
      <c r="F86" s="163">
        <v>0</v>
      </c>
      <c r="G86" s="163">
        <v>0</v>
      </c>
      <c r="H86" s="163">
        <v>0</v>
      </c>
    </row>
    <row r="87" spans="1:8" x14ac:dyDescent="0.2">
      <c r="A87" s="161" t="s">
        <v>121</v>
      </c>
      <c r="B87" s="162"/>
      <c r="C87" s="164"/>
      <c r="D87" s="164"/>
      <c r="E87" s="164"/>
      <c r="F87" s="164"/>
      <c r="G87" s="164"/>
      <c r="H87" s="164"/>
    </row>
    <row r="88" spans="1:8" x14ac:dyDescent="0.2">
      <c r="A88" s="159" t="s">
        <v>48</v>
      </c>
      <c r="B88" s="160"/>
      <c r="C88" s="48">
        <v>0</v>
      </c>
      <c r="D88" s="90">
        <v>0</v>
      </c>
      <c r="E88" s="90">
        <v>0</v>
      </c>
      <c r="F88" s="90">
        <v>0</v>
      </c>
      <c r="G88" s="90">
        <v>0</v>
      </c>
      <c r="H88" s="90">
        <v>0</v>
      </c>
    </row>
    <row r="89" spans="1:8" x14ac:dyDescent="0.2">
      <c r="A89" s="35"/>
      <c r="B89" s="43" t="s">
        <v>49</v>
      </c>
      <c r="C89" s="48">
        <v>0</v>
      </c>
      <c r="D89" s="90">
        <v>0</v>
      </c>
      <c r="E89" s="90">
        <v>0</v>
      </c>
      <c r="F89" s="90">
        <v>0</v>
      </c>
      <c r="G89" s="90">
        <v>0</v>
      </c>
      <c r="H89" s="90">
        <v>0</v>
      </c>
    </row>
    <row r="90" spans="1:8" x14ac:dyDescent="0.2">
      <c r="A90" s="35"/>
      <c r="B90" s="43" t="s">
        <v>50</v>
      </c>
      <c r="C90" s="48">
        <v>0</v>
      </c>
      <c r="D90" s="90">
        <v>0</v>
      </c>
      <c r="E90" s="90">
        <v>0</v>
      </c>
      <c r="F90" s="90">
        <v>0</v>
      </c>
      <c r="G90" s="90">
        <v>0</v>
      </c>
      <c r="H90" s="90">
        <v>0</v>
      </c>
    </row>
    <row r="91" spans="1:8" x14ac:dyDescent="0.2">
      <c r="A91" s="35"/>
      <c r="B91" s="43" t="s">
        <v>51</v>
      </c>
      <c r="C91" s="48">
        <v>0</v>
      </c>
      <c r="D91" s="90">
        <v>0</v>
      </c>
      <c r="E91" s="90">
        <v>0</v>
      </c>
      <c r="F91" s="90">
        <v>0</v>
      </c>
      <c r="G91" s="90">
        <v>0</v>
      </c>
      <c r="H91" s="90">
        <v>0</v>
      </c>
    </row>
    <row r="92" spans="1:8" x14ac:dyDescent="0.2">
      <c r="A92" s="35"/>
      <c r="B92" s="43" t="s">
        <v>52</v>
      </c>
      <c r="C92" s="48">
        <v>0</v>
      </c>
      <c r="D92" s="90">
        <v>0</v>
      </c>
      <c r="E92" s="90">
        <v>0</v>
      </c>
      <c r="F92" s="90">
        <v>0</v>
      </c>
      <c r="G92" s="90">
        <v>0</v>
      </c>
      <c r="H92" s="90">
        <v>0</v>
      </c>
    </row>
    <row r="93" spans="1:8" x14ac:dyDescent="0.2">
      <c r="A93" s="35"/>
      <c r="B93" s="43" t="s">
        <v>53</v>
      </c>
      <c r="C93" s="48">
        <v>0</v>
      </c>
      <c r="D93" s="90">
        <v>0</v>
      </c>
      <c r="E93" s="90">
        <v>0</v>
      </c>
      <c r="F93" s="90">
        <v>0</v>
      </c>
      <c r="G93" s="90">
        <v>0</v>
      </c>
      <c r="H93" s="90">
        <v>0</v>
      </c>
    </row>
    <row r="94" spans="1:8" x14ac:dyDescent="0.2">
      <c r="A94" s="35"/>
      <c r="B94" s="43" t="s">
        <v>54</v>
      </c>
      <c r="C94" s="48">
        <v>0</v>
      </c>
      <c r="D94" s="90">
        <v>0</v>
      </c>
      <c r="E94" s="90">
        <v>0</v>
      </c>
      <c r="F94" s="90">
        <v>0</v>
      </c>
      <c r="G94" s="90">
        <v>0</v>
      </c>
      <c r="H94" s="90">
        <v>0</v>
      </c>
    </row>
    <row r="95" spans="1:8" x14ac:dyDescent="0.2">
      <c r="A95" s="35"/>
      <c r="B95" s="43" t="s">
        <v>55</v>
      </c>
      <c r="C95" s="48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</row>
    <row r="96" spans="1:8" x14ac:dyDescent="0.2">
      <c r="A96" s="159" t="s">
        <v>56</v>
      </c>
      <c r="B96" s="160"/>
      <c r="C96" s="48">
        <v>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</row>
    <row r="97" spans="1:8" x14ac:dyDescent="0.2">
      <c r="A97" s="35"/>
      <c r="B97" s="43" t="s">
        <v>57</v>
      </c>
      <c r="C97" s="48">
        <v>0</v>
      </c>
      <c r="D97" s="90">
        <v>0</v>
      </c>
      <c r="E97" s="90">
        <v>0</v>
      </c>
      <c r="F97" s="90">
        <v>0</v>
      </c>
      <c r="G97" s="90">
        <v>0</v>
      </c>
      <c r="H97" s="90">
        <v>0</v>
      </c>
    </row>
    <row r="98" spans="1:8" x14ac:dyDescent="0.2">
      <c r="A98" s="35"/>
      <c r="B98" s="43" t="s">
        <v>58</v>
      </c>
      <c r="C98" s="48">
        <v>0</v>
      </c>
      <c r="D98" s="90">
        <v>0</v>
      </c>
      <c r="E98" s="90">
        <v>0</v>
      </c>
      <c r="F98" s="90">
        <v>0</v>
      </c>
      <c r="G98" s="90">
        <v>0</v>
      </c>
      <c r="H98" s="90">
        <v>0</v>
      </c>
    </row>
    <row r="99" spans="1:8" x14ac:dyDescent="0.2">
      <c r="A99" s="35"/>
      <c r="B99" s="43" t="s">
        <v>59</v>
      </c>
      <c r="C99" s="48">
        <v>0</v>
      </c>
      <c r="D99" s="90">
        <v>0</v>
      </c>
      <c r="E99" s="90">
        <v>0</v>
      </c>
      <c r="F99" s="90">
        <v>0</v>
      </c>
      <c r="G99" s="90">
        <v>0</v>
      </c>
      <c r="H99" s="90">
        <v>0</v>
      </c>
    </row>
    <row r="100" spans="1:8" x14ac:dyDescent="0.2">
      <c r="A100" s="35"/>
      <c r="B100" s="43" t="s">
        <v>60</v>
      </c>
      <c r="C100" s="48">
        <v>0</v>
      </c>
      <c r="D100" s="90">
        <v>0</v>
      </c>
      <c r="E100" s="90">
        <v>0</v>
      </c>
      <c r="F100" s="90">
        <v>0</v>
      </c>
      <c r="G100" s="90">
        <v>0</v>
      </c>
      <c r="H100" s="90">
        <v>0</v>
      </c>
    </row>
    <row r="101" spans="1:8" x14ac:dyDescent="0.2">
      <c r="A101" s="35"/>
      <c r="B101" s="43" t="s">
        <v>61</v>
      </c>
      <c r="C101" s="48">
        <v>0</v>
      </c>
      <c r="D101" s="90">
        <v>0</v>
      </c>
      <c r="E101" s="90">
        <v>0</v>
      </c>
      <c r="F101" s="90">
        <v>0</v>
      </c>
      <c r="G101" s="90">
        <v>0</v>
      </c>
      <c r="H101" s="90">
        <v>0</v>
      </c>
    </row>
    <row r="102" spans="1:8" x14ac:dyDescent="0.2">
      <c r="A102" s="35"/>
      <c r="B102" s="43" t="s">
        <v>62</v>
      </c>
      <c r="C102" s="48">
        <v>0</v>
      </c>
      <c r="D102" s="90">
        <v>0</v>
      </c>
      <c r="E102" s="90">
        <v>0</v>
      </c>
      <c r="F102" s="90">
        <v>0</v>
      </c>
      <c r="G102" s="90">
        <v>0</v>
      </c>
      <c r="H102" s="90">
        <v>0</v>
      </c>
    </row>
    <row r="103" spans="1:8" x14ac:dyDescent="0.2">
      <c r="A103" s="35"/>
      <c r="B103" s="43" t="s">
        <v>63</v>
      </c>
      <c r="C103" s="48">
        <v>0</v>
      </c>
      <c r="D103" s="90">
        <v>0</v>
      </c>
      <c r="E103" s="90">
        <v>0</v>
      </c>
      <c r="F103" s="90">
        <v>0</v>
      </c>
      <c r="G103" s="90">
        <v>0</v>
      </c>
      <c r="H103" s="90">
        <v>0</v>
      </c>
    </row>
    <row r="104" spans="1:8" x14ac:dyDescent="0.2">
      <c r="A104" s="35"/>
      <c r="B104" s="43" t="s">
        <v>64</v>
      </c>
      <c r="C104" s="48">
        <v>0</v>
      </c>
      <c r="D104" s="90">
        <v>0</v>
      </c>
      <c r="E104" s="90">
        <v>0</v>
      </c>
      <c r="F104" s="90">
        <v>0</v>
      </c>
      <c r="G104" s="90">
        <v>0</v>
      </c>
      <c r="H104" s="90">
        <v>0</v>
      </c>
    </row>
    <row r="105" spans="1:8" x14ac:dyDescent="0.2">
      <c r="A105" s="35"/>
      <c r="B105" s="43" t="s">
        <v>65</v>
      </c>
      <c r="C105" s="48">
        <v>0</v>
      </c>
      <c r="D105" s="90">
        <v>0</v>
      </c>
      <c r="E105" s="90">
        <v>0</v>
      </c>
      <c r="F105" s="90">
        <v>0</v>
      </c>
      <c r="G105" s="90">
        <v>0</v>
      </c>
      <c r="H105" s="90">
        <v>0</v>
      </c>
    </row>
    <row r="106" spans="1:8" x14ac:dyDescent="0.2">
      <c r="A106" s="159" t="s">
        <v>66</v>
      </c>
      <c r="B106" s="160"/>
      <c r="C106" s="48">
        <v>0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</row>
    <row r="107" spans="1:8" x14ac:dyDescent="0.2">
      <c r="A107" s="35"/>
      <c r="B107" s="43" t="s">
        <v>67</v>
      </c>
      <c r="C107" s="48">
        <v>0</v>
      </c>
      <c r="D107" s="90">
        <v>0</v>
      </c>
      <c r="E107" s="90">
        <v>0</v>
      </c>
      <c r="F107" s="90">
        <v>0</v>
      </c>
      <c r="G107" s="90">
        <v>0</v>
      </c>
      <c r="H107" s="90">
        <v>0</v>
      </c>
    </row>
    <row r="108" spans="1:8" x14ac:dyDescent="0.2">
      <c r="A108" s="35"/>
      <c r="B108" s="43" t="s">
        <v>68</v>
      </c>
      <c r="C108" s="48">
        <v>0</v>
      </c>
      <c r="D108" s="90">
        <v>0</v>
      </c>
      <c r="E108" s="90">
        <v>0</v>
      </c>
      <c r="F108" s="90">
        <v>0</v>
      </c>
      <c r="G108" s="90">
        <v>0</v>
      </c>
      <c r="H108" s="90">
        <v>0</v>
      </c>
    </row>
    <row r="109" spans="1:8" x14ac:dyDescent="0.2">
      <c r="A109" s="35"/>
      <c r="B109" s="43" t="s">
        <v>69</v>
      </c>
      <c r="C109" s="48">
        <v>0</v>
      </c>
      <c r="D109" s="90">
        <v>0</v>
      </c>
      <c r="E109" s="90">
        <v>0</v>
      </c>
      <c r="F109" s="90">
        <v>0</v>
      </c>
      <c r="G109" s="90">
        <v>0</v>
      </c>
      <c r="H109" s="90">
        <v>0</v>
      </c>
    </row>
    <row r="110" spans="1:8" x14ac:dyDescent="0.2">
      <c r="A110" s="35"/>
      <c r="B110" s="43" t="s">
        <v>70</v>
      </c>
      <c r="C110" s="48">
        <v>0</v>
      </c>
      <c r="D110" s="90">
        <v>0</v>
      </c>
      <c r="E110" s="90">
        <v>0</v>
      </c>
      <c r="F110" s="90">
        <v>0</v>
      </c>
      <c r="G110" s="90">
        <v>0</v>
      </c>
      <c r="H110" s="90">
        <v>0</v>
      </c>
    </row>
    <row r="111" spans="1:8" x14ac:dyDescent="0.2">
      <c r="A111" s="35"/>
      <c r="B111" s="43" t="s">
        <v>71</v>
      </c>
      <c r="C111" s="48">
        <v>0</v>
      </c>
      <c r="D111" s="90">
        <v>0</v>
      </c>
      <c r="E111" s="90">
        <v>0</v>
      </c>
      <c r="F111" s="90">
        <v>0</v>
      </c>
      <c r="G111" s="90">
        <v>0</v>
      </c>
      <c r="H111" s="90">
        <v>0</v>
      </c>
    </row>
    <row r="112" spans="1:8" x14ac:dyDescent="0.2">
      <c r="A112" s="35"/>
      <c r="B112" s="43" t="s">
        <v>72</v>
      </c>
      <c r="C112" s="48">
        <v>0</v>
      </c>
      <c r="D112" s="90">
        <v>0</v>
      </c>
      <c r="E112" s="90">
        <v>0</v>
      </c>
      <c r="F112" s="90">
        <v>0</v>
      </c>
      <c r="G112" s="90">
        <v>0</v>
      </c>
      <c r="H112" s="90">
        <v>0</v>
      </c>
    </row>
    <row r="113" spans="1:8" x14ac:dyDescent="0.2">
      <c r="A113" s="35"/>
      <c r="B113" s="43" t="s">
        <v>73</v>
      </c>
      <c r="C113" s="48">
        <v>0</v>
      </c>
      <c r="D113" s="90">
        <v>0</v>
      </c>
      <c r="E113" s="90">
        <v>0</v>
      </c>
      <c r="F113" s="90">
        <v>0</v>
      </c>
      <c r="G113" s="90">
        <v>0</v>
      </c>
      <c r="H113" s="90">
        <v>0</v>
      </c>
    </row>
    <row r="114" spans="1:8" x14ac:dyDescent="0.2">
      <c r="A114" s="35"/>
      <c r="B114" s="43" t="s">
        <v>74</v>
      </c>
      <c r="C114" s="48">
        <v>0</v>
      </c>
      <c r="D114" s="90">
        <v>0</v>
      </c>
      <c r="E114" s="90">
        <v>0</v>
      </c>
      <c r="F114" s="90">
        <v>0</v>
      </c>
      <c r="G114" s="90">
        <v>0</v>
      </c>
      <c r="H114" s="90">
        <v>0</v>
      </c>
    </row>
    <row r="115" spans="1:8" x14ac:dyDescent="0.2">
      <c r="A115" s="35"/>
      <c r="B115" s="43" t="s">
        <v>75</v>
      </c>
      <c r="C115" s="48">
        <v>0</v>
      </c>
      <c r="D115" s="90">
        <v>0</v>
      </c>
      <c r="E115" s="90">
        <v>0</v>
      </c>
      <c r="F115" s="90">
        <v>0</v>
      </c>
      <c r="G115" s="90">
        <v>0</v>
      </c>
      <c r="H115" s="90">
        <v>0</v>
      </c>
    </row>
    <row r="116" spans="1:8" x14ac:dyDescent="0.2">
      <c r="A116" s="159" t="s">
        <v>76</v>
      </c>
      <c r="B116" s="160"/>
      <c r="C116" s="48">
        <v>0</v>
      </c>
      <c r="D116" s="90">
        <v>0</v>
      </c>
      <c r="E116" s="90">
        <v>0</v>
      </c>
      <c r="F116" s="90">
        <v>0</v>
      </c>
      <c r="G116" s="90">
        <v>0</v>
      </c>
      <c r="H116" s="90">
        <v>0</v>
      </c>
    </row>
    <row r="117" spans="1:8" x14ac:dyDescent="0.2">
      <c r="A117" s="35"/>
      <c r="B117" s="43" t="s">
        <v>77</v>
      </c>
      <c r="C117" s="48">
        <v>0</v>
      </c>
      <c r="D117" s="90">
        <v>0</v>
      </c>
      <c r="E117" s="90">
        <v>0</v>
      </c>
      <c r="F117" s="90">
        <v>0</v>
      </c>
      <c r="G117" s="90">
        <v>0</v>
      </c>
      <c r="H117" s="90">
        <v>0</v>
      </c>
    </row>
    <row r="118" spans="1:8" x14ac:dyDescent="0.2">
      <c r="A118" s="35"/>
      <c r="B118" s="43" t="s">
        <v>78</v>
      </c>
      <c r="C118" s="48">
        <v>0</v>
      </c>
      <c r="D118" s="90">
        <v>0</v>
      </c>
      <c r="E118" s="90">
        <v>0</v>
      </c>
      <c r="F118" s="90">
        <v>0</v>
      </c>
      <c r="G118" s="90">
        <v>0</v>
      </c>
      <c r="H118" s="90">
        <v>0</v>
      </c>
    </row>
    <row r="119" spans="1:8" x14ac:dyDescent="0.2">
      <c r="A119" s="35"/>
      <c r="B119" s="43" t="s">
        <v>79</v>
      </c>
      <c r="C119" s="48">
        <v>0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</row>
    <row r="120" spans="1:8" x14ac:dyDescent="0.2">
      <c r="A120" s="35"/>
      <c r="B120" s="43" t="s">
        <v>80</v>
      </c>
      <c r="C120" s="48">
        <v>0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</row>
    <row r="121" spans="1:8" x14ac:dyDescent="0.2">
      <c r="A121" s="35"/>
      <c r="B121" s="43" t="s">
        <v>81</v>
      </c>
      <c r="C121" s="48">
        <v>0</v>
      </c>
      <c r="D121" s="90">
        <v>0</v>
      </c>
      <c r="E121" s="90">
        <v>0</v>
      </c>
      <c r="F121" s="90">
        <v>0</v>
      </c>
      <c r="G121" s="90">
        <v>0</v>
      </c>
      <c r="H121" s="90">
        <v>0</v>
      </c>
    </row>
    <row r="122" spans="1:8" x14ac:dyDescent="0.2">
      <c r="A122" s="35"/>
      <c r="B122" s="43" t="s">
        <v>82</v>
      </c>
      <c r="C122" s="48">
        <v>0</v>
      </c>
      <c r="D122" s="90">
        <v>0</v>
      </c>
      <c r="E122" s="90">
        <v>0</v>
      </c>
      <c r="F122" s="90">
        <v>0</v>
      </c>
      <c r="G122" s="90">
        <v>0</v>
      </c>
      <c r="H122" s="90">
        <v>0</v>
      </c>
    </row>
    <row r="123" spans="1:8" x14ac:dyDescent="0.2">
      <c r="A123" s="35"/>
      <c r="B123" s="43" t="s">
        <v>83</v>
      </c>
      <c r="C123" s="48">
        <v>0</v>
      </c>
      <c r="D123" s="90">
        <v>0</v>
      </c>
      <c r="E123" s="90">
        <v>0</v>
      </c>
      <c r="F123" s="90">
        <v>0</v>
      </c>
      <c r="G123" s="90">
        <v>0</v>
      </c>
      <c r="H123" s="90">
        <v>0</v>
      </c>
    </row>
    <row r="124" spans="1:8" x14ac:dyDescent="0.2">
      <c r="A124" s="35"/>
      <c r="B124" s="43" t="s">
        <v>84</v>
      </c>
      <c r="C124" s="48">
        <v>0</v>
      </c>
      <c r="D124" s="90">
        <v>0</v>
      </c>
      <c r="E124" s="90">
        <v>0</v>
      </c>
      <c r="F124" s="90">
        <v>0</v>
      </c>
      <c r="G124" s="90">
        <v>0</v>
      </c>
      <c r="H124" s="90">
        <v>0</v>
      </c>
    </row>
    <row r="125" spans="1:8" x14ac:dyDescent="0.2">
      <c r="A125" s="35"/>
      <c r="B125" s="43" t="s">
        <v>85</v>
      </c>
      <c r="C125" s="48">
        <v>0</v>
      </c>
      <c r="D125" s="90">
        <v>0</v>
      </c>
      <c r="E125" s="90">
        <v>0</v>
      </c>
      <c r="F125" s="90">
        <v>0</v>
      </c>
      <c r="G125" s="90">
        <v>0</v>
      </c>
      <c r="H125" s="90">
        <v>0</v>
      </c>
    </row>
    <row r="126" spans="1:8" x14ac:dyDescent="0.2">
      <c r="A126" s="159" t="s">
        <v>86</v>
      </c>
      <c r="B126" s="160"/>
      <c r="C126" s="48">
        <v>0</v>
      </c>
      <c r="D126" s="90">
        <v>0</v>
      </c>
      <c r="E126" s="90">
        <v>0</v>
      </c>
      <c r="F126" s="90">
        <v>0</v>
      </c>
      <c r="G126" s="90">
        <v>0</v>
      </c>
      <c r="H126" s="90">
        <v>0</v>
      </c>
    </row>
    <row r="127" spans="1:8" x14ac:dyDescent="0.2">
      <c r="A127" s="35"/>
      <c r="B127" s="43" t="s">
        <v>87</v>
      </c>
      <c r="C127" s="48">
        <v>0</v>
      </c>
      <c r="D127" s="90">
        <v>0</v>
      </c>
      <c r="E127" s="90">
        <v>0</v>
      </c>
      <c r="F127" s="90">
        <v>0</v>
      </c>
      <c r="G127" s="90">
        <v>0</v>
      </c>
      <c r="H127" s="90">
        <v>0</v>
      </c>
    </row>
    <row r="128" spans="1:8" x14ac:dyDescent="0.2">
      <c r="A128" s="35"/>
      <c r="B128" s="43" t="s">
        <v>88</v>
      </c>
      <c r="C128" s="48">
        <v>0</v>
      </c>
      <c r="D128" s="90">
        <v>0</v>
      </c>
      <c r="E128" s="90">
        <v>0</v>
      </c>
      <c r="F128" s="90">
        <v>0</v>
      </c>
      <c r="G128" s="90">
        <v>0</v>
      </c>
      <c r="H128" s="90">
        <v>0</v>
      </c>
    </row>
    <row r="129" spans="1:8" x14ac:dyDescent="0.2">
      <c r="A129" s="35"/>
      <c r="B129" s="43" t="s">
        <v>89</v>
      </c>
      <c r="C129" s="48">
        <v>0</v>
      </c>
      <c r="D129" s="90">
        <v>0</v>
      </c>
      <c r="E129" s="90">
        <v>0</v>
      </c>
      <c r="F129" s="90">
        <v>0</v>
      </c>
      <c r="G129" s="90">
        <v>0</v>
      </c>
      <c r="H129" s="90">
        <v>0</v>
      </c>
    </row>
    <row r="130" spans="1:8" x14ac:dyDescent="0.2">
      <c r="A130" s="35"/>
      <c r="B130" s="43" t="s">
        <v>90</v>
      </c>
      <c r="C130" s="48">
        <v>0</v>
      </c>
      <c r="D130" s="90">
        <v>0</v>
      </c>
      <c r="E130" s="90">
        <v>0</v>
      </c>
      <c r="F130" s="90">
        <v>0</v>
      </c>
      <c r="G130" s="90">
        <v>0</v>
      </c>
      <c r="H130" s="90">
        <v>0</v>
      </c>
    </row>
    <row r="131" spans="1:8" x14ac:dyDescent="0.2">
      <c r="A131" s="35"/>
      <c r="B131" s="43" t="s">
        <v>91</v>
      </c>
      <c r="C131" s="48">
        <v>0</v>
      </c>
      <c r="D131" s="90">
        <v>0</v>
      </c>
      <c r="E131" s="90">
        <v>0</v>
      </c>
      <c r="F131" s="90">
        <v>0</v>
      </c>
      <c r="G131" s="90">
        <v>0</v>
      </c>
      <c r="H131" s="90">
        <v>0</v>
      </c>
    </row>
    <row r="132" spans="1:8" x14ac:dyDescent="0.2">
      <c r="A132" s="35"/>
      <c r="B132" s="43" t="s">
        <v>92</v>
      </c>
      <c r="C132" s="48">
        <v>0</v>
      </c>
      <c r="D132" s="90">
        <v>0</v>
      </c>
      <c r="E132" s="90">
        <v>0</v>
      </c>
      <c r="F132" s="90">
        <v>0</v>
      </c>
      <c r="G132" s="90">
        <v>0</v>
      </c>
      <c r="H132" s="90">
        <v>0</v>
      </c>
    </row>
    <row r="133" spans="1:8" x14ac:dyDescent="0.2">
      <c r="A133" s="35"/>
      <c r="B133" s="43" t="s">
        <v>93</v>
      </c>
      <c r="C133" s="48">
        <v>0</v>
      </c>
      <c r="D133" s="90">
        <v>0</v>
      </c>
      <c r="E133" s="90">
        <v>0</v>
      </c>
      <c r="F133" s="90">
        <v>0</v>
      </c>
      <c r="G133" s="90">
        <v>0</v>
      </c>
      <c r="H133" s="90">
        <v>0</v>
      </c>
    </row>
    <row r="134" spans="1:8" x14ac:dyDescent="0.2">
      <c r="A134" s="35"/>
      <c r="B134" s="43" t="s">
        <v>94</v>
      </c>
      <c r="C134" s="48">
        <v>0</v>
      </c>
      <c r="D134" s="90">
        <v>0</v>
      </c>
      <c r="E134" s="90">
        <v>0</v>
      </c>
      <c r="F134" s="90">
        <v>0</v>
      </c>
      <c r="G134" s="90">
        <v>0</v>
      </c>
      <c r="H134" s="90">
        <v>0</v>
      </c>
    </row>
    <row r="135" spans="1:8" x14ac:dyDescent="0.2">
      <c r="A135" s="35"/>
      <c r="B135" s="43" t="s">
        <v>95</v>
      </c>
      <c r="C135" s="48">
        <v>0</v>
      </c>
      <c r="D135" s="90">
        <v>0</v>
      </c>
      <c r="E135" s="90">
        <v>0</v>
      </c>
      <c r="F135" s="90">
        <v>0</v>
      </c>
      <c r="G135" s="90">
        <v>0</v>
      </c>
      <c r="H135" s="90">
        <v>0</v>
      </c>
    </row>
    <row r="136" spans="1:8" x14ac:dyDescent="0.2">
      <c r="A136" s="159" t="s">
        <v>96</v>
      </c>
      <c r="B136" s="160"/>
      <c r="C136" s="48">
        <v>0</v>
      </c>
      <c r="D136" s="90">
        <v>0</v>
      </c>
      <c r="E136" s="90">
        <v>0</v>
      </c>
      <c r="F136" s="90">
        <v>0</v>
      </c>
      <c r="G136" s="90">
        <v>0</v>
      </c>
      <c r="H136" s="90">
        <v>0</v>
      </c>
    </row>
    <row r="137" spans="1:8" x14ac:dyDescent="0.2">
      <c r="A137" s="35"/>
      <c r="B137" s="43" t="s">
        <v>97</v>
      </c>
      <c r="C137" s="48">
        <v>0</v>
      </c>
      <c r="D137" s="90">
        <v>0</v>
      </c>
      <c r="E137" s="90">
        <v>0</v>
      </c>
      <c r="F137" s="90">
        <v>0</v>
      </c>
      <c r="G137" s="90">
        <v>0</v>
      </c>
      <c r="H137" s="90">
        <v>0</v>
      </c>
    </row>
    <row r="138" spans="1:8" x14ac:dyDescent="0.2">
      <c r="A138" s="35"/>
      <c r="B138" s="43" t="s">
        <v>98</v>
      </c>
      <c r="C138" s="48">
        <v>0</v>
      </c>
      <c r="D138" s="90">
        <v>0</v>
      </c>
      <c r="E138" s="90">
        <v>0</v>
      </c>
      <c r="F138" s="90">
        <v>0</v>
      </c>
      <c r="G138" s="90">
        <v>0</v>
      </c>
      <c r="H138" s="90">
        <v>0</v>
      </c>
    </row>
    <row r="139" spans="1:8" x14ac:dyDescent="0.2">
      <c r="A139" s="35"/>
      <c r="B139" s="43" t="s">
        <v>99</v>
      </c>
      <c r="C139" s="48">
        <v>0</v>
      </c>
      <c r="D139" s="90">
        <v>0</v>
      </c>
      <c r="E139" s="90">
        <v>0</v>
      </c>
      <c r="F139" s="90">
        <v>0</v>
      </c>
      <c r="G139" s="90">
        <v>0</v>
      </c>
      <c r="H139" s="90">
        <v>0</v>
      </c>
    </row>
    <row r="140" spans="1:8" x14ac:dyDescent="0.2">
      <c r="A140" s="159" t="s">
        <v>100</v>
      </c>
      <c r="B140" s="160"/>
      <c r="C140" s="48">
        <v>0</v>
      </c>
      <c r="D140" s="90">
        <v>0</v>
      </c>
      <c r="E140" s="90">
        <v>0</v>
      </c>
      <c r="F140" s="90">
        <v>0</v>
      </c>
      <c r="G140" s="90">
        <v>0</v>
      </c>
      <c r="H140" s="90">
        <v>0</v>
      </c>
    </row>
    <row r="141" spans="1:8" x14ac:dyDescent="0.2">
      <c r="A141" s="35"/>
      <c r="B141" s="43" t="s">
        <v>101</v>
      </c>
      <c r="C141" s="48">
        <v>0</v>
      </c>
      <c r="D141" s="90">
        <v>0</v>
      </c>
      <c r="E141" s="90">
        <v>0</v>
      </c>
      <c r="F141" s="90">
        <v>0</v>
      </c>
      <c r="G141" s="90">
        <v>0</v>
      </c>
      <c r="H141" s="90">
        <v>0</v>
      </c>
    </row>
    <row r="142" spans="1:8" x14ac:dyDescent="0.2">
      <c r="A142" s="35"/>
      <c r="B142" s="43" t="s">
        <v>102</v>
      </c>
      <c r="C142" s="48">
        <v>0</v>
      </c>
      <c r="D142" s="90">
        <v>0</v>
      </c>
      <c r="E142" s="90">
        <v>0</v>
      </c>
      <c r="F142" s="90">
        <v>0</v>
      </c>
      <c r="G142" s="90">
        <v>0</v>
      </c>
      <c r="H142" s="90">
        <v>0</v>
      </c>
    </row>
    <row r="143" spans="1:8" x14ac:dyDescent="0.2">
      <c r="A143" s="35"/>
      <c r="B143" s="43" t="s">
        <v>103</v>
      </c>
      <c r="C143" s="48">
        <v>0</v>
      </c>
      <c r="D143" s="90">
        <v>0</v>
      </c>
      <c r="E143" s="90">
        <v>0</v>
      </c>
      <c r="F143" s="90">
        <v>0</v>
      </c>
      <c r="G143" s="90">
        <v>0</v>
      </c>
      <c r="H143" s="90">
        <v>0</v>
      </c>
    </row>
    <row r="144" spans="1:8" x14ac:dyDescent="0.2">
      <c r="A144" s="35"/>
      <c r="B144" s="43" t="s">
        <v>104</v>
      </c>
      <c r="C144" s="48">
        <v>0</v>
      </c>
      <c r="D144" s="90">
        <v>0</v>
      </c>
      <c r="E144" s="90">
        <v>0</v>
      </c>
      <c r="F144" s="90">
        <v>0</v>
      </c>
      <c r="G144" s="90">
        <v>0</v>
      </c>
      <c r="H144" s="90">
        <v>0</v>
      </c>
    </row>
    <row r="145" spans="1:8" x14ac:dyDescent="0.2">
      <c r="A145" s="35"/>
      <c r="B145" s="43" t="s">
        <v>105</v>
      </c>
      <c r="C145" s="48">
        <v>0</v>
      </c>
      <c r="D145" s="90">
        <v>0</v>
      </c>
      <c r="E145" s="90">
        <v>0</v>
      </c>
      <c r="F145" s="90">
        <v>0</v>
      </c>
      <c r="G145" s="90">
        <v>0</v>
      </c>
      <c r="H145" s="90">
        <v>0</v>
      </c>
    </row>
    <row r="146" spans="1:8" x14ac:dyDescent="0.2">
      <c r="A146" s="35"/>
      <c r="B146" s="43" t="s">
        <v>106</v>
      </c>
      <c r="C146" s="48">
        <v>0</v>
      </c>
      <c r="D146" s="90">
        <v>0</v>
      </c>
      <c r="E146" s="90">
        <v>0</v>
      </c>
      <c r="F146" s="90">
        <v>0</v>
      </c>
      <c r="G146" s="90">
        <v>0</v>
      </c>
      <c r="H146" s="90">
        <v>0</v>
      </c>
    </row>
    <row r="147" spans="1:8" x14ac:dyDescent="0.2">
      <c r="A147" s="35"/>
      <c r="B147" s="43" t="s">
        <v>107</v>
      </c>
      <c r="C147" s="48">
        <v>0</v>
      </c>
      <c r="D147" s="90">
        <v>0</v>
      </c>
      <c r="E147" s="90">
        <v>0</v>
      </c>
      <c r="F147" s="90">
        <v>0</v>
      </c>
      <c r="G147" s="90">
        <v>0</v>
      </c>
      <c r="H147" s="90">
        <v>0</v>
      </c>
    </row>
    <row r="148" spans="1:8" x14ac:dyDescent="0.2">
      <c r="A148" s="35"/>
      <c r="B148" s="43" t="s">
        <v>108</v>
      </c>
      <c r="C148" s="48">
        <v>0</v>
      </c>
      <c r="D148" s="90">
        <v>0</v>
      </c>
      <c r="E148" s="90">
        <v>0</v>
      </c>
      <c r="F148" s="90">
        <v>0</v>
      </c>
      <c r="G148" s="90">
        <v>0</v>
      </c>
      <c r="H148" s="90">
        <v>0</v>
      </c>
    </row>
    <row r="149" spans="1:8" x14ac:dyDescent="0.2">
      <c r="A149" s="159" t="s">
        <v>109</v>
      </c>
      <c r="B149" s="160"/>
      <c r="C149" s="48">
        <v>0</v>
      </c>
      <c r="D149" s="90">
        <v>0</v>
      </c>
      <c r="E149" s="90">
        <v>0</v>
      </c>
      <c r="F149" s="90">
        <v>0</v>
      </c>
      <c r="G149" s="90">
        <v>0</v>
      </c>
      <c r="H149" s="90">
        <v>0</v>
      </c>
    </row>
    <row r="150" spans="1:8" x14ac:dyDescent="0.2">
      <c r="A150" s="35"/>
      <c r="B150" s="43" t="s">
        <v>110</v>
      </c>
      <c r="C150" s="48">
        <v>0</v>
      </c>
      <c r="D150" s="90">
        <v>0</v>
      </c>
      <c r="E150" s="90">
        <v>0</v>
      </c>
      <c r="F150" s="90">
        <v>0</v>
      </c>
      <c r="G150" s="90">
        <v>0</v>
      </c>
      <c r="H150" s="90">
        <v>0</v>
      </c>
    </row>
    <row r="151" spans="1:8" x14ac:dyDescent="0.2">
      <c r="A151" s="35"/>
      <c r="B151" s="43" t="s">
        <v>111</v>
      </c>
      <c r="C151" s="48">
        <v>0</v>
      </c>
      <c r="D151" s="90">
        <v>0</v>
      </c>
      <c r="E151" s="90">
        <v>0</v>
      </c>
      <c r="F151" s="90">
        <v>0</v>
      </c>
      <c r="G151" s="90">
        <v>0</v>
      </c>
      <c r="H151" s="90">
        <v>0</v>
      </c>
    </row>
    <row r="152" spans="1:8" x14ac:dyDescent="0.2">
      <c r="A152" s="35"/>
      <c r="B152" s="43" t="s">
        <v>112</v>
      </c>
      <c r="C152" s="48">
        <v>0</v>
      </c>
      <c r="D152" s="90">
        <v>0</v>
      </c>
      <c r="E152" s="90">
        <v>0</v>
      </c>
      <c r="F152" s="90">
        <v>0</v>
      </c>
      <c r="G152" s="90">
        <v>0</v>
      </c>
      <c r="H152" s="90">
        <v>0</v>
      </c>
    </row>
    <row r="153" spans="1:8" x14ac:dyDescent="0.2">
      <c r="A153" s="159" t="s">
        <v>113</v>
      </c>
      <c r="B153" s="160"/>
      <c r="C153" s="48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</row>
    <row r="154" spans="1:8" x14ac:dyDescent="0.2">
      <c r="A154" s="35"/>
      <c r="B154" s="43" t="s">
        <v>114</v>
      </c>
      <c r="C154" s="48">
        <v>0</v>
      </c>
      <c r="D154" s="90">
        <v>0</v>
      </c>
      <c r="E154" s="90">
        <v>0</v>
      </c>
      <c r="F154" s="90">
        <v>0</v>
      </c>
      <c r="G154" s="90">
        <v>0</v>
      </c>
      <c r="H154" s="90">
        <v>0</v>
      </c>
    </row>
    <row r="155" spans="1:8" x14ac:dyDescent="0.2">
      <c r="A155" s="35"/>
      <c r="B155" s="43" t="s">
        <v>115</v>
      </c>
      <c r="C155" s="48">
        <v>0</v>
      </c>
      <c r="D155" s="90">
        <v>0</v>
      </c>
      <c r="E155" s="90">
        <v>0</v>
      </c>
      <c r="F155" s="90">
        <v>0</v>
      </c>
      <c r="G155" s="90">
        <v>0</v>
      </c>
      <c r="H155" s="90">
        <v>0</v>
      </c>
    </row>
    <row r="156" spans="1:8" x14ac:dyDescent="0.2">
      <c r="A156" s="35"/>
      <c r="B156" s="43" t="s">
        <v>116</v>
      </c>
      <c r="C156" s="48">
        <v>0</v>
      </c>
      <c r="D156" s="90">
        <v>0</v>
      </c>
      <c r="E156" s="90">
        <v>0</v>
      </c>
      <c r="F156" s="90">
        <v>0</v>
      </c>
      <c r="G156" s="90">
        <v>0</v>
      </c>
      <c r="H156" s="90">
        <v>0</v>
      </c>
    </row>
    <row r="157" spans="1:8" x14ac:dyDescent="0.2">
      <c r="A157" s="35"/>
      <c r="B157" s="43" t="s">
        <v>117</v>
      </c>
      <c r="C157" s="48">
        <v>0</v>
      </c>
      <c r="D157" s="90">
        <v>0</v>
      </c>
      <c r="E157" s="90">
        <v>0</v>
      </c>
      <c r="F157" s="90">
        <v>0</v>
      </c>
      <c r="G157" s="90">
        <v>0</v>
      </c>
      <c r="H157" s="90">
        <v>0</v>
      </c>
    </row>
    <row r="158" spans="1:8" x14ac:dyDescent="0.2">
      <c r="A158" s="35"/>
      <c r="B158" s="43" t="s">
        <v>118</v>
      </c>
      <c r="C158" s="48">
        <v>0</v>
      </c>
      <c r="D158" s="90">
        <v>0</v>
      </c>
      <c r="E158" s="90">
        <v>0</v>
      </c>
      <c r="F158" s="90">
        <v>0</v>
      </c>
      <c r="G158" s="90">
        <v>0</v>
      </c>
      <c r="H158" s="90">
        <v>0</v>
      </c>
    </row>
    <row r="159" spans="1:8" x14ac:dyDescent="0.2">
      <c r="A159" s="35"/>
      <c r="B159" s="43" t="s">
        <v>119</v>
      </c>
      <c r="C159" s="48">
        <v>0</v>
      </c>
      <c r="D159" s="90">
        <v>0</v>
      </c>
      <c r="E159" s="90">
        <v>0</v>
      </c>
      <c r="F159" s="90">
        <v>0</v>
      </c>
      <c r="G159" s="90">
        <v>0</v>
      </c>
      <c r="H159" s="90">
        <v>0</v>
      </c>
    </row>
    <row r="160" spans="1:8" x14ac:dyDescent="0.2">
      <c r="A160" s="35"/>
      <c r="B160" s="43" t="s">
        <v>120</v>
      </c>
      <c r="C160" s="48">
        <v>0</v>
      </c>
      <c r="D160" s="90">
        <v>0</v>
      </c>
      <c r="E160" s="90">
        <v>0</v>
      </c>
      <c r="F160" s="90">
        <v>0</v>
      </c>
      <c r="G160" s="90">
        <v>0</v>
      </c>
      <c r="H160" s="90">
        <v>0</v>
      </c>
    </row>
    <row r="161" spans="1:8" x14ac:dyDescent="0.2">
      <c r="A161" s="35"/>
      <c r="B161" s="43"/>
      <c r="C161" s="74"/>
      <c r="D161" s="34"/>
      <c r="E161" s="34"/>
      <c r="F161" s="34"/>
      <c r="G161" s="34"/>
      <c r="H161" s="34"/>
    </row>
    <row r="162" spans="1:8" x14ac:dyDescent="0.2">
      <c r="A162" s="161" t="s">
        <v>122</v>
      </c>
      <c r="B162" s="162"/>
      <c r="C162" s="99">
        <f>C86+C10</f>
        <v>1248252575</v>
      </c>
      <c r="D162" s="99">
        <f t="shared" ref="D162:H162" si="19">D86+D10</f>
        <v>72107880.709999993</v>
      </c>
      <c r="E162" s="99">
        <f t="shared" si="19"/>
        <v>1320360455.71</v>
      </c>
      <c r="F162" s="99">
        <f t="shared" si="19"/>
        <v>1296457310.8399999</v>
      </c>
      <c r="G162" s="99">
        <f t="shared" si="19"/>
        <v>1265419324.5600002</v>
      </c>
      <c r="H162" s="99">
        <f t="shared" si="19"/>
        <v>23903144.869999986</v>
      </c>
    </row>
    <row r="163" spans="1:8" ht="12.75" thickBot="1" x14ac:dyDescent="0.25">
      <c r="A163" s="45"/>
      <c r="B163" s="46"/>
      <c r="C163" s="78"/>
      <c r="D163" s="79"/>
      <c r="E163" s="79"/>
      <c r="F163" s="79"/>
      <c r="G163" s="79"/>
      <c r="H163" s="79"/>
    </row>
    <row r="164" spans="1:8" x14ac:dyDescent="0.2">
      <c r="A164" s="1"/>
    </row>
    <row r="165" spans="1:8" x14ac:dyDescent="0.2">
      <c r="E165" s="77"/>
      <c r="H165" s="77"/>
    </row>
    <row r="166" spans="1:8" x14ac:dyDescent="0.2">
      <c r="E166" s="98"/>
      <c r="H166" s="98"/>
    </row>
  </sheetData>
  <mergeCells count="37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6:B96"/>
    <mergeCell ref="A88:B88"/>
    <mergeCell ref="A59:B59"/>
    <mergeCell ref="A63:B63"/>
    <mergeCell ref="A72:B72"/>
    <mergeCell ref="A76:B76"/>
    <mergeCell ref="A84:B84"/>
    <mergeCell ref="A149:B149"/>
    <mergeCell ref="A153:B153"/>
    <mergeCell ref="A162:B162"/>
    <mergeCell ref="H86:H87"/>
    <mergeCell ref="F86:F87"/>
    <mergeCell ref="G86:G87"/>
    <mergeCell ref="A136:B136"/>
    <mergeCell ref="A140:B140"/>
    <mergeCell ref="A126:B126"/>
    <mergeCell ref="A87:B87"/>
    <mergeCell ref="C86:C87"/>
    <mergeCell ref="D86:D87"/>
    <mergeCell ref="E86:E87"/>
    <mergeCell ref="A86:B86"/>
    <mergeCell ref="A116:B116"/>
    <mergeCell ref="A106:B106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15" sqref="A15"/>
    </sheetView>
  </sheetViews>
  <sheetFormatPr baseColWidth="10" defaultRowHeight="12" x14ac:dyDescent="0.2"/>
  <cols>
    <col min="1" max="1" width="44.28515625" style="4" customWidth="1"/>
    <col min="2" max="2" width="12.28515625" style="4" bestFit="1" customWidth="1"/>
    <col min="3" max="3" width="13.140625" style="4" customWidth="1"/>
    <col min="4" max="6" width="12.28515625" style="4" bestFit="1" customWidth="1"/>
    <col min="7" max="16384" width="11.42578125" style="4"/>
  </cols>
  <sheetData>
    <row r="1" spans="1:7" x14ac:dyDescent="0.2">
      <c r="A1" s="1"/>
      <c r="B1" s="32"/>
    </row>
    <row r="2" spans="1:7" ht="12.75" thickBot="1" x14ac:dyDescent="0.25">
      <c r="B2" s="32"/>
    </row>
    <row r="3" spans="1:7" x14ac:dyDescent="0.2">
      <c r="A3" s="188" t="s">
        <v>260</v>
      </c>
      <c r="B3" s="189"/>
      <c r="C3" s="189"/>
      <c r="D3" s="189"/>
      <c r="E3" s="189"/>
      <c r="F3" s="189"/>
      <c r="G3" s="190"/>
    </row>
    <row r="4" spans="1:7" x14ac:dyDescent="0.2">
      <c r="A4" s="191" t="s">
        <v>262</v>
      </c>
      <c r="B4" s="192"/>
      <c r="C4" s="192"/>
      <c r="D4" s="192"/>
      <c r="E4" s="192"/>
      <c r="F4" s="192"/>
      <c r="G4" s="193"/>
    </row>
    <row r="5" spans="1:7" x14ac:dyDescent="0.2">
      <c r="A5" s="191" t="s">
        <v>123</v>
      </c>
      <c r="B5" s="192"/>
      <c r="C5" s="192"/>
      <c r="D5" s="192"/>
      <c r="E5" s="192"/>
      <c r="F5" s="192"/>
      <c r="G5" s="193"/>
    </row>
    <row r="6" spans="1:7" x14ac:dyDescent="0.2">
      <c r="A6" s="191" t="s">
        <v>265</v>
      </c>
      <c r="B6" s="192"/>
      <c r="C6" s="192"/>
      <c r="D6" s="192"/>
      <c r="E6" s="192"/>
      <c r="F6" s="192"/>
      <c r="G6" s="193"/>
    </row>
    <row r="7" spans="1:7" ht="12.75" thickBot="1" x14ac:dyDescent="0.25">
      <c r="A7" s="194" t="s">
        <v>0</v>
      </c>
      <c r="B7" s="195"/>
      <c r="C7" s="195"/>
      <c r="D7" s="195"/>
      <c r="E7" s="195"/>
      <c r="F7" s="195"/>
      <c r="G7" s="196"/>
    </row>
    <row r="8" spans="1:7" ht="12.75" thickBot="1" x14ac:dyDescent="0.25">
      <c r="A8" s="121" t="s">
        <v>1</v>
      </c>
      <c r="B8" s="185" t="s">
        <v>43</v>
      </c>
      <c r="C8" s="186"/>
      <c r="D8" s="186"/>
      <c r="E8" s="186"/>
      <c r="F8" s="187"/>
      <c r="G8" s="121" t="s">
        <v>44</v>
      </c>
    </row>
    <row r="9" spans="1:7" ht="24.75" thickBot="1" x14ac:dyDescent="0.25">
      <c r="A9" s="122"/>
      <c r="B9" s="7" t="s">
        <v>3</v>
      </c>
      <c r="C9" s="7" t="s">
        <v>124</v>
      </c>
      <c r="D9" s="7" t="s">
        <v>125</v>
      </c>
      <c r="E9" s="7" t="s">
        <v>4</v>
      </c>
      <c r="F9" s="7" t="s">
        <v>21</v>
      </c>
      <c r="G9" s="122"/>
    </row>
    <row r="10" spans="1:7" x14ac:dyDescent="0.2">
      <c r="A10" s="49" t="s">
        <v>126</v>
      </c>
      <c r="B10" s="184">
        <f>SUM(B12:B13)</f>
        <v>1248252575</v>
      </c>
      <c r="C10" s="184">
        <f t="shared" ref="C10:G10" si="0">SUM(C12:C13)</f>
        <v>72107880.709999993</v>
      </c>
      <c r="D10" s="184">
        <f t="shared" si="0"/>
        <v>1320360455.71</v>
      </c>
      <c r="E10" s="184">
        <f t="shared" si="0"/>
        <v>1296457310.8399999</v>
      </c>
      <c r="F10" s="184">
        <f t="shared" si="0"/>
        <v>1265419324.5599997</v>
      </c>
      <c r="G10" s="184">
        <f t="shared" si="0"/>
        <v>23903144.870000161</v>
      </c>
    </row>
    <row r="11" spans="1:7" x14ac:dyDescent="0.2">
      <c r="A11" s="49" t="s">
        <v>127</v>
      </c>
      <c r="B11" s="183"/>
      <c r="C11" s="183"/>
      <c r="D11" s="183"/>
      <c r="E11" s="183"/>
      <c r="F11" s="183"/>
      <c r="G11" s="183"/>
    </row>
    <row r="12" spans="1:7" ht="24" x14ac:dyDescent="0.2">
      <c r="A12" s="50" t="s">
        <v>261</v>
      </c>
      <c r="B12" s="88">
        <f>SUM([1]CAdmon!$C$12)</f>
        <v>1184806100</v>
      </c>
      <c r="C12" s="88">
        <f>SUM([1]CAdmon!$D$12)</f>
        <v>72107880.709999993</v>
      </c>
      <c r="D12" s="88">
        <f>B12+C12</f>
        <v>1256913980.71</v>
      </c>
      <c r="E12" s="88">
        <f>SUM([1]CAdmon!$F$12)</f>
        <v>1241545883.1299999</v>
      </c>
      <c r="F12" s="88">
        <f>SUM([1]CAdmon!$G$12)</f>
        <v>1212282461.4999998</v>
      </c>
      <c r="G12" s="88">
        <f>D12-E12</f>
        <v>15368097.580000162</v>
      </c>
    </row>
    <row r="13" spans="1:7" ht="24" x14ac:dyDescent="0.2">
      <c r="A13" s="50" t="s">
        <v>258</v>
      </c>
      <c r="B13" s="88">
        <f>SUM([1]CAdmon!$C$13)</f>
        <v>63446475</v>
      </c>
      <c r="C13" s="88">
        <f>SUM([1]CAdmon!$D$13)</f>
        <v>0</v>
      </c>
      <c r="D13" s="88">
        <f>B13+C13</f>
        <v>63446475</v>
      </c>
      <c r="E13" s="88">
        <f>SUM([1]CAdmon!$F$13)</f>
        <v>54911427.710000001</v>
      </c>
      <c r="F13" s="88">
        <f>SUM([1]CAdmon!$G$13)</f>
        <v>53136863.060000002</v>
      </c>
      <c r="G13" s="88">
        <f>D13-E13</f>
        <v>8535047.2899999991</v>
      </c>
    </row>
    <row r="14" spans="1:7" x14ac:dyDescent="0.2">
      <c r="A14" s="50" t="s">
        <v>130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</row>
    <row r="15" spans="1:7" x14ac:dyDescent="0.2">
      <c r="A15" s="50" t="s">
        <v>131</v>
      </c>
      <c r="B15" s="10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</row>
    <row r="16" spans="1:7" x14ac:dyDescent="0.2">
      <c r="A16" s="50" t="s">
        <v>132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</row>
    <row r="17" spans="1:7" x14ac:dyDescent="0.2">
      <c r="A17" s="50" t="s">
        <v>133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</row>
    <row r="18" spans="1:7" x14ac:dyDescent="0.2">
      <c r="A18" s="50" t="s">
        <v>134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</row>
    <row r="19" spans="1:7" x14ac:dyDescent="0.2">
      <c r="A19" s="50" t="s">
        <v>135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</row>
    <row r="20" spans="1:7" x14ac:dyDescent="0.2">
      <c r="A20" s="50"/>
      <c r="B20" s="33"/>
      <c r="C20" s="33"/>
      <c r="D20" s="33"/>
      <c r="E20" s="33"/>
      <c r="F20" s="33"/>
      <c r="G20" s="33"/>
    </row>
    <row r="21" spans="1:7" x14ac:dyDescent="0.2">
      <c r="A21" s="51" t="s">
        <v>136</v>
      </c>
      <c r="B21" s="183">
        <v>0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</row>
    <row r="22" spans="1:7" x14ac:dyDescent="0.2">
      <c r="A22" s="51" t="s">
        <v>137</v>
      </c>
      <c r="B22" s="183"/>
      <c r="C22" s="183"/>
      <c r="D22" s="183"/>
      <c r="E22" s="183"/>
      <c r="F22" s="183"/>
      <c r="G22" s="183"/>
    </row>
    <row r="23" spans="1:7" x14ac:dyDescent="0.2">
      <c r="A23" s="50" t="s">
        <v>128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</row>
    <row r="24" spans="1:7" x14ac:dyDescent="0.2">
      <c r="A24" s="50" t="s">
        <v>129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</row>
    <row r="25" spans="1:7" x14ac:dyDescent="0.2">
      <c r="A25" s="50" t="s">
        <v>130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</row>
    <row r="26" spans="1:7" x14ac:dyDescent="0.2">
      <c r="A26" s="50" t="s">
        <v>131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</row>
    <row r="27" spans="1:7" x14ac:dyDescent="0.2">
      <c r="A27" s="50" t="s">
        <v>132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</row>
    <row r="28" spans="1:7" x14ac:dyDescent="0.2">
      <c r="A28" s="50" t="s">
        <v>133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</row>
    <row r="29" spans="1:7" x14ac:dyDescent="0.2">
      <c r="A29" s="50" t="s">
        <v>134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</row>
    <row r="30" spans="1:7" x14ac:dyDescent="0.2">
      <c r="A30" s="50" t="s">
        <v>135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</row>
    <row r="31" spans="1:7" x14ac:dyDescent="0.2">
      <c r="A31" s="52"/>
      <c r="B31" s="33"/>
      <c r="C31" s="33"/>
      <c r="D31" s="33"/>
      <c r="E31" s="33"/>
      <c r="F31" s="33"/>
      <c r="G31" s="33"/>
    </row>
    <row r="32" spans="1:7" x14ac:dyDescent="0.2">
      <c r="A32" s="49" t="s">
        <v>122</v>
      </c>
      <c r="B32" s="89">
        <f>B21+B10</f>
        <v>1248252575</v>
      </c>
      <c r="C32" s="89">
        <f t="shared" ref="C32:G32" si="1">C21+C10</f>
        <v>72107880.709999993</v>
      </c>
      <c r="D32" s="89">
        <f t="shared" si="1"/>
        <v>1320360455.71</v>
      </c>
      <c r="E32" s="89">
        <f t="shared" si="1"/>
        <v>1296457310.8399999</v>
      </c>
      <c r="F32" s="89">
        <f t="shared" si="1"/>
        <v>1265419324.5599997</v>
      </c>
      <c r="G32" s="89">
        <f t="shared" si="1"/>
        <v>23903144.870000161</v>
      </c>
    </row>
    <row r="33" spans="1:7" ht="12.75" thickBot="1" x14ac:dyDescent="0.25">
      <c r="A33" s="53"/>
      <c r="B33" s="54"/>
      <c r="C33" s="54"/>
      <c r="D33" s="54"/>
      <c r="E33" s="54"/>
      <c r="F33" s="54"/>
      <c r="G33" s="54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54" top="0.75" bottom="0.75" header="0.3" footer="0.3"/>
  <pageSetup scale="7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6" sqref="A6:H6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4.7109375" style="4" bestFit="1" customWidth="1"/>
    <col min="4" max="4" width="12.7109375" style="4" bestFit="1" customWidth="1"/>
    <col min="5" max="7" width="14.710937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71" t="s">
        <v>260</v>
      </c>
      <c r="B2" s="172"/>
      <c r="C2" s="172"/>
      <c r="D2" s="172"/>
      <c r="E2" s="172"/>
      <c r="F2" s="172"/>
      <c r="G2" s="172"/>
      <c r="H2" s="173"/>
    </row>
    <row r="3" spans="1:8" x14ac:dyDescent="0.2">
      <c r="A3" s="107" t="s">
        <v>262</v>
      </c>
      <c r="B3" s="108"/>
      <c r="C3" s="108"/>
      <c r="D3" s="108"/>
      <c r="E3" s="108"/>
      <c r="F3" s="108"/>
      <c r="G3" s="108"/>
      <c r="H3" s="174"/>
    </row>
    <row r="4" spans="1:8" x14ac:dyDescent="0.2">
      <c r="A4" s="107" t="s">
        <v>138</v>
      </c>
      <c r="B4" s="108"/>
      <c r="C4" s="108"/>
      <c r="D4" s="108"/>
      <c r="E4" s="108"/>
      <c r="F4" s="108"/>
      <c r="G4" s="108"/>
      <c r="H4" s="174"/>
    </row>
    <row r="5" spans="1:8" x14ac:dyDescent="0.2">
      <c r="A5" s="107" t="s">
        <v>265</v>
      </c>
      <c r="B5" s="108"/>
      <c r="C5" s="108"/>
      <c r="D5" s="108"/>
      <c r="E5" s="108"/>
      <c r="F5" s="108"/>
      <c r="G5" s="108"/>
      <c r="H5" s="174"/>
    </row>
    <row r="6" spans="1:8" ht="12.75" thickBot="1" x14ac:dyDescent="0.25">
      <c r="A6" s="175" t="s">
        <v>0</v>
      </c>
      <c r="B6" s="176"/>
      <c r="C6" s="176"/>
      <c r="D6" s="176"/>
      <c r="E6" s="176"/>
      <c r="F6" s="176"/>
      <c r="G6" s="176"/>
      <c r="H6" s="177"/>
    </row>
    <row r="7" spans="1:8" ht="12.75" thickBot="1" x14ac:dyDescent="0.25">
      <c r="A7" s="171" t="s">
        <v>1</v>
      </c>
      <c r="B7" s="178"/>
      <c r="C7" s="185" t="s">
        <v>43</v>
      </c>
      <c r="D7" s="186"/>
      <c r="E7" s="186"/>
      <c r="F7" s="186"/>
      <c r="G7" s="187"/>
      <c r="H7" s="121" t="s">
        <v>44</v>
      </c>
    </row>
    <row r="8" spans="1:8" ht="36.75" thickBot="1" x14ac:dyDescent="0.25">
      <c r="A8" s="175"/>
      <c r="B8" s="179"/>
      <c r="C8" s="7" t="s">
        <v>3</v>
      </c>
      <c r="D8" s="7" t="s">
        <v>45</v>
      </c>
      <c r="E8" s="7" t="s">
        <v>46</v>
      </c>
      <c r="F8" s="7" t="s">
        <v>4</v>
      </c>
      <c r="G8" s="7" t="s">
        <v>21</v>
      </c>
      <c r="H8" s="122"/>
    </row>
    <row r="9" spans="1:8" x14ac:dyDescent="0.2">
      <c r="A9" s="197"/>
      <c r="B9" s="198"/>
      <c r="C9" s="33"/>
      <c r="D9" s="33"/>
      <c r="E9" s="33"/>
      <c r="F9" s="33"/>
      <c r="G9" s="33"/>
      <c r="H9" s="33"/>
    </row>
    <row r="10" spans="1:8" ht="16.5" customHeight="1" x14ac:dyDescent="0.2">
      <c r="A10" s="199" t="s">
        <v>139</v>
      </c>
      <c r="B10" s="200"/>
      <c r="C10" s="70">
        <f>C11</f>
        <v>1248252575</v>
      </c>
      <c r="D10" s="70">
        <f t="shared" ref="D10:H10" si="0">D11</f>
        <v>72107880.709999993</v>
      </c>
      <c r="E10" s="70">
        <f t="shared" si="0"/>
        <v>1320360455.71</v>
      </c>
      <c r="F10" s="70">
        <f t="shared" si="0"/>
        <v>1296457310.8399999</v>
      </c>
      <c r="G10" s="70">
        <f t="shared" si="0"/>
        <v>1265419324.5600002</v>
      </c>
      <c r="H10" s="70">
        <f t="shared" si="0"/>
        <v>23903144.870000124</v>
      </c>
    </row>
    <row r="11" spans="1:8" x14ac:dyDescent="0.2">
      <c r="A11" s="161" t="s">
        <v>140</v>
      </c>
      <c r="B11" s="162"/>
      <c r="C11" s="91">
        <f>C12+C13+C14+C15+C16+C17+C18+C19</f>
        <v>1248252575</v>
      </c>
      <c r="D11" s="91">
        <f t="shared" ref="D11:H11" si="1">D12+D13+D14+D15+D16+D17+D18+D19</f>
        <v>72107880.709999993</v>
      </c>
      <c r="E11" s="91">
        <f t="shared" si="1"/>
        <v>1320360455.71</v>
      </c>
      <c r="F11" s="91">
        <f t="shared" si="1"/>
        <v>1296457310.8399999</v>
      </c>
      <c r="G11" s="91">
        <f t="shared" si="1"/>
        <v>1265419324.5600002</v>
      </c>
      <c r="H11" s="91">
        <f t="shared" si="1"/>
        <v>23903144.870000124</v>
      </c>
    </row>
    <row r="12" spans="1:8" x14ac:dyDescent="0.2">
      <c r="A12" s="35"/>
      <c r="B12" s="36" t="s">
        <v>141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8" x14ac:dyDescent="0.2">
      <c r="A13" s="35"/>
      <c r="B13" s="36" t="s">
        <v>142</v>
      </c>
      <c r="C13" s="90">
        <f>SUM(FORMATO_6a_GOG!C10)</f>
        <v>1248252575</v>
      </c>
      <c r="D13" s="90">
        <f>SUM(FORMATO_6a_GOG!D10)</f>
        <v>72107880.709999993</v>
      </c>
      <c r="E13" s="90">
        <f>C13+D13</f>
        <v>1320360455.71</v>
      </c>
      <c r="F13" s="90">
        <f>SUM(FORMATO_6a_GOG!F10)</f>
        <v>1296457310.8399999</v>
      </c>
      <c r="G13" s="90">
        <f>SUM(FORMATO_6a_GOG!G10)</f>
        <v>1265419324.5600002</v>
      </c>
      <c r="H13" s="90">
        <f>E13-F13</f>
        <v>23903144.870000124</v>
      </c>
    </row>
    <row r="14" spans="1:8" x14ac:dyDescent="0.2">
      <c r="A14" s="35"/>
      <c r="B14" s="36" t="s">
        <v>143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</row>
    <row r="15" spans="1:8" x14ac:dyDescent="0.2">
      <c r="A15" s="35"/>
      <c r="B15" s="36" t="s">
        <v>144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</row>
    <row r="16" spans="1:8" x14ac:dyDescent="0.2">
      <c r="A16" s="35"/>
      <c r="B16" s="36" t="s">
        <v>145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</row>
    <row r="17" spans="1:8" x14ac:dyDescent="0.2">
      <c r="A17" s="35"/>
      <c r="B17" s="36" t="s">
        <v>146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</row>
    <row r="18" spans="1:8" x14ac:dyDescent="0.2">
      <c r="A18" s="35"/>
      <c r="B18" s="36" t="s">
        <v>147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</row>
    <row r="19" spans="1:8" x14ac:dyDescent="0.2">
      <c r="A19" s="35"/>
      <c r="B19" s="36" t="s">
        <v>148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</row>
    <row r="20" spans="1:8" x14ac:dyDescent="0.2">
      <c r="A20" s="37"/>
      <c r="B20" s="38"/>
      <c r="C20" s="39"/>
      <c r="D20" s="39"/>
      <c r="E20" s="39"/>
      <c r="F20" s="39"/>
      <c r="G20" s="39"/>
      <c r="H20" s="39"/>
    </row>
    <row r="21" spans="1:8" x14ac:dyDescent="0.2">
      <c r="A21" s="161" t="s">
        <v>149</v>
      </c>
      <c r="B21" s="162"/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</row>
    <row r="22" spans="1:8" x14ac:dyDescent="0.2">
      <c r="A22" s="35"/>
      <c r="B22" s="36" t="s">
        <v>150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</row>
    <row r="23" spans="1:8" x14ac:dyDescent="0.2">
      <c r="A23" s="35"/>
      <c r="B23" s="36" t="s">
        <v>151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</row>
    <row r="24" spans="1:8" x14ac:dyDescent="0.2">
      <c r="A24" s="35"/>
      <c r="B24" s="36" t="s">
        <v>152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</row>
    <row r="25" spans="1:8" x14ac:dyDescent="0.2">
      <c r="A25" s="35"/>
      <c r="B25" s="36" t="s">
        <v>153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</row>
    <row r="26" spans="1:8" x14ac:dyDescent="0.2">
      <c r="A26" s="35"/>
      <c r="B26" s="36" t="s">
        <v>154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</row>
    <row r="27" spans="1:8" x14ac:dyDescent="0.2">
      <c r="A27" s="35"/>
      <c r="B27" s="36" t="s">
        <v>155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</row>
    <row r="28" spans="1:8" x14ac:dyDescent="0.2">
      <c r="A28" s="35"/>
      <c r="B28" s="36" t="s">
        <v>156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</row>
    <row r="29" spans="1:8" x14ac:dyDescent="0.2">
      <c r="A29" s="37"/>
      <c r="B29" s="38"/>
      <c r="C29" s="39"/>
      <c r="D29" s="39"/>
      <c r="E29" s="39"/>
      <c r="F29" s="39"/>
      <c r="G29" s="39"/>
      <c r="H29" s="39"/>
    </row>
    <row r="30" spans="1:8" x14ac:dyDescent="0.2">
      <c r="A30" s="161" t="s">
        <v>157</v>
      </c>
      <c r="B30" s="162"/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</row>
    <row r="31" spans="1:8" x14ac:dyDescent="0.2">
      <c r="A31" s="35"/>
      <c r="B31" s="36" t="s">
        <v>158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</row>
    <row r="32" spans="1:8" x14ac:dyDescent="0.2">
      <c r="A32" s="35"/>
      <c r="B32" s="36" t="s">
        <v>159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x14ac:dyDescent="0.2">
      <c r="A33" s="35"/>
      <c r="B33" s="36" t="s">
        <v>160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</row>
    <row r="34" spans="1:8" x14ac:dyDescent="0.2">
      <c r="A34" s="35"/>
      <c r="B34" s="36" t="s">
        <v>161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</row>
    <row r="35" spans="1:8" x14ac:dyDescent="0.2">
      <c r="A35" s="35"/>
      <c r="B35" s="36" t="s">
        <v>162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</row>
    <row r="36" spans="1:8" x14ac:dyDescent="0.2">
      <c r="A36" s="35"/>
      <c r="B36" s="36" t="s">
        <v>163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</row>
    <row r="37" spans="1:8" x14ac:dyDescent="0.2">
      <c r="A37" s="35"/>
      <c r="B37" s="36" t="s">
        <v>164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</row>
    <row r="38" spans="1:8" x14ac:dyDescent="0.2">
      <c r="A38" s="35"/>
      <c r="B38" s="36" t="s">
        <v>165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</row>
    <row r="39" spans="1:8" x14ac:dyDescent="0.2">
      <c r="A39" s="35"/>
      <c r="B39" s="36" t="s">
        <v>166</v>
      </c>
      <c r="C39" s="90">
        <v>0</v>
      </c>
      <c r="D39" s="90">
        <v>0</v>
      </c>
      <c r="E39" s="90">
        <v>0</v>
      </c>
      <c r="F39" s="90">
        <v>0</v>
      </c>
      <c r="G39" s="90">
        <v>0</v>
      </c>
      <c r="H39" s="90">
        <v>0</v>
      </c>
    </row>
    <row r="40" spans="1:8" x14ac:dyDescent="0.2">
      <c r="A40" s="37"/>
      <c r="B40" s="38"/>
      <c r="C40" s="39"/>
      <c r="D40" s="39"/>
      <c r="E40" s="39"/>
      <c r="F40" s="39"/>
      <c r="G40" s="39"/>
      <c r="H40" s="39"/>
    </row>
    <row r="41" spans="1:8" x14ac:dyDescent="0.2">
      <c r="A41" s="161" t="s">
        <v>167</v>
      </c>
      <c r="B41" s="162"/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</row>
    <row r="42" spans="1:8" x14ac:dyDescent="0.2">
      <c r="A42" s="35"/>
      <c r="B42" s="36" t="s">
        <v>168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</row>
    <row r="43" spans="1:8" ht="24" x14ac:dyDescent="0.2">
      <c r="A43" s="35"/>
      <c r="B43" s="73" t="s">
        <v>169</v>
      </c>
      <c r="C43" s="90">
        <v>0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</row>
    <row r="44" spans="1:8" x14ac:dyDescent="0.2">
      <c r="A44" s="35"/>
      <c r="B44" s="36" t="s">
        <v>170</v>
      </c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</row>
    <row r="45" spans="1:8" x14ac:dyDescent="0.2">
      <c r="A45" s="35"/>
      <c r="B45" s="36" t="s">
        <v>171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</row>
    <row r="46" spans="1:8" x14ac:dyDescent="0.2">
      <c r="A46" s="37"/>
      <c r="B46" s="38"/>
      <c r="C46" s="39"/>
      <c r="D46" s="39"/>
      <c r="E46" s="39"/>
      <c r="F46" s="39"/>
      <c r="G46" s="39"/>
      <c r="H46" s="39"/>
    </row>
    <row r="47" spans="1:8" x14ac:dyDescent="0.2">
      <c r="A47" s="161" t="s">
        <v>172</v>
      </c>
      <c r="B47" s="162"/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</row>
    <row r="48" spans="1:8" x14ac:dyDescent="0.2">
      <c r="A48" s="161" t="s">
        <v>140</v>
      </c>
      <c r="B48" s="162"/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</row>
    <row r="49" spans="1:8" x14ac:dyDescent="0.2">
      <c r="A49" s="35"/>
      <c r="B49" s="36" t="s">
        <v>141</v>
      </c>
      <c r="C49" s="90">
        <v>0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</row>
    <row r="50" spans="1:8" x14ac:dyDescent="0.2">
      <c r="A50" s="35"/>
      <c r="B50" s="36" t="s">
        <v>142</v>
      </c>
      <c r="C50" s="90">
        <v>0</v>
      </c>
      <c r="D50" s="90">
        <v>0</v>
      </c>
      <c r="E50" s="90">
        <v>0</v>
      </c>
      <c r="F50" s="90">
        <v>0</v>
      </c>
      <c r="G50" s="90">
        <v>0</v>
      </c>
      <c r="H50" s="90">
        <v>0</v>
      </c>
    </row>
    <row r="51" spans="1:8" x14ac:dyDescent="0.2">
      <c r="A51" s="35"/>
      <c r="B51" s="36" t="s">
        <v>143</v>
      </c>
      <c r="C51" s="90">
        <v>0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</row>
    <row r="52" spans="1:8" x14ac:dyDescent="0.2">
      <c r="A52" s="35"/>
      <c r="B52" s="36" t="s">
        <v>144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</row>
    <row r="53" spans="1:8" x14ac:dyDescent="0.2">
      <c r="A53" s="35"/>
      <c r="B53" s="36" t="s">
        <v>145</v>
      </c>
      <c r="C53" s="90">
        <v>0</v>
      </c>
      <c r="D53" s="90">
        <v>0</v>
      </c>
      <c r="E53" s="90">
        <v>0</v>
      </c>
      <c r="F53" s="90">
        <v>0</v>
      </c>
      <c r="G53" s="90">
        <v>0</v>
      </c>
      <c r="H53" s="90">
        <v>0</v>
      </c>
    </row>
    <row r="54" spans="1:8" x14ac:dyDescent="0.2">
      <c r="A54" s="35"/>
      <c r="B54" s="36" t="s">
        <v>146</v>
      </c>
      <c r="C54" s="90">
        <v>0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</row>
    <row r="55" spans="1:8" x14ac:dyDescent="0.2">
      <c r="A55" s="35"/>
      <c r="B55" s="36" t="s">
        <v>147</v>
      </c>
      <c r="C55" s="90">
        <v>0</v>
      </c>
      <c r="D55" s="90">
        <v>0</v>
      </c>
      <c r="E55" s="90">
        <v>0</v>
      </c>
      <c r="F55" s="90">
        <v>0</v>
      </c>
      <c r="G55" s="90">
        <v>0</v>
      </c>
      <c r="H55" s="90">
        <v>0</v>
      </c>
    </row>
    <row r="56" spans="1:8" x14ac:dyDescent="0.2">
      <c r="A56" s="35"/>
      <c r="B56" s="36" t="s">
        <v>148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</row>
    <row r="57" spans="1:8" x14ac:dyDescent="0.2">
      <c r="A57" s="37"/>
      <c r="B57" s="38"/>
      <c r="C57" s="90"/>
      <c r="D57" s="90"/>
      <c r="E57" s="90"/>
      <c r="F57" s="90"/>
      <c r="G57" s="90"/>
      <c r="H57" s="90"/>
    </row>
    <row r="58" spans="1:8" x14ac:dyDescent="0.2">
      <c r="A58" s="161" t="s">
        <v>149</v>
      </c>
      <c r="B58" s="162"/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</row>
    <row r="59" spans="1:8" x14ac:dyDescent="0.2">
      <c r="A59" s="35"/>
      <c r="B59" s="36" t="s">
        <v>150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</row>
    <row r="60" spans="1:8" x14ac:dyDescent="0.2">
      <c r="A60" s="35"/>
      <c r="B60" s="36" t="s">
        <v>151</v>
      </c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90">
        <v>0</v>
      </c>
    </row>
    <row r="61" spans="1:8" x14ac:dyDescent="0.2">
      <c r="A61" s="35"/>
      <c r="B61" s="36" t="s">
        <v>152</v>
      </c>
      <c r="C61" s="90">
        <v>0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</row>
    <row r="62" spans="1:8" x14ac:dyDescent="0.2">
      <c r="A62" s="35"/>
      <c r="B62" s="36" t="s">
        <v>153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</row>
    <row r="63" spans="1:8" x14ac:dyDescent="0.2">
      <c r="A63" s="35"/>
      <c r="B63" s="36" t="s">
        <v>154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</row>
    <row r="64" spans="1:8" x14ac:dyDescent="0.2">
      <c r="A64" s="35"/>
      <c r="B64" s="36" t="s">
        <v>155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</row>
    <row r="65" spans="1:8" x14ac:dyDescent="0.2">
      <c r="A65" s="35"/>
      <c r="B65" s="36" t="s">
        <v>156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</row>
    <row r="66" spans="1:8" x14ac:dyDescent="0.2">
      <c r="A66" s="37"/>
      <c r="B66" s="38"/>
      <c r="C66" s="90"/>
      <c r="D66" s="90"/>
      <c r="E66" s="90"/>
      <c r="F66" s="90"/>
      <c r="G66" s="90"/>
      <c r="H66" s="90"/>
    </row>
    <row r="67" spans="1:8" x14ac:dyDescent="0.2">
      <c r="A67" s="161" t="s">
        <v>157</v>
      </c>
      <c r="B67" s="162"/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</row>
    <row r="68" spans="1:8" x14ac:dyDescent="0.2">
      <c r="A68" s="35"/>
      <c r="B68" s="36" t="s">
        <v>158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90">
        <v>0</v>
      </c>
    </row>
    <row r="69" spans="1:8" x14ac:dyDescent="0.2">
      <c r="A69" s="35"/>
      <c r="B69" s="36" t="s">
        <v>159</v>
      </c>
      <c r="C69" s="90">
        <v>0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</row>
    <row r="70" spans="1:8" x14ac:dyDescent="0.2">
      <c r="A70" s="35"/>
      <c r="B70" s="36" t="s">
        <v>160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</row>
    <row r="71" spans="1:8" x14ac:dyDescent="0.2">
      <c r="A71" s="35"/>
      <c r="B71" s="36" t="s">
        <v>161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</row>
    <row r="72" spans="1:8" x14ac:dyDescent="0.2">
      <c r="A72" s="35"/>
      <c r="B72" s="36" t="s">
        <v>162</v>
      </c>
      <c r="C72" s="90">
        <v>0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</row>
    <row r="73" spans="1:8" x14ac:dyDescent="0.2">
      <c r="A73" s="35"/>
      <c r="B73" s="36" t="s">
        <v>163</v>
      </c>
      <c r="C73" s="90">
        <v>0</v>
      </c>
      <c r="D73" s="90">
        <v>0</v>
      </c>
      <c r="E73" s="90">
        <v>0</v>
      </c>
      <c r="F73" s="90">
        <v>0</v>
      </c>
      <c r="G73" s="90">
        <v>0</v>
      </c>
      <c r="H73" s="90">
        <v>0</v>
      </c>
    </row>
    <row r="74" spans="1:8" x14ac:dyDescent="0.2">
      <c r="A74" s="35"/>
      <c r="B74" s="36" t="s">
        <v>164</v>
      </c>
      <c r="C74" s="90">
        <v>0</v>
      </c>
      <c r="D74" s="90">
        <v>0</v>
      </c>
      <c r="E74" s="90">
        <v>0</v>
      </c>
      <c r="F74" s="90">
        <v>0</v>
      </c>
      <c r="G74" s="90">
        <v>0</v>
      </c>
      <c r="H74" s="90">
        <v>0</v>
      </c>
    </row>
    <row r="75" spans="1:8" x14ac:dyDescent="0.2">
      <c r="A75" s="35"/>
      <c r="B75" s="36" t="s">
        <v>165</v>
      </c>
      <c r="C75" s="90">
        <v>0</v>
      </c>
      <c r="D75" s="90">
        <v>0</v>
      </c>
      <c r="E75" s="90">
        <v>0</v>
      </c>
      <c r="F75" s="90">
        <v>0</v>
      </c>
      <c r="G75" s="90">
        <v>0</v>
      </c>
      <c r="H75" s="90">
        <v>0</v>
      </c>
    </row>
    <row r="76" spans="1:8" x14ac:dyDescent="0.2">
      <c r="A76" s="35"/>
      <c r="B76" s="36" t="s">
        <v>166</v>
      </c>
      <c r="C76" s="90">
        <v>0</v>
      </c>
      <c r="D76" s="90">
        <v>0</v>
      </c>
      <c r="E76" s="90">
        <v>0</v>
      </c>
      <c r="F76" s="90">
        <v>0</v>
      </c>
      <c r="G76" s="90">
        <v>0</v>
      </c>
      <c r="H76" s="90">
        <v>0</v>
      </c>
    </row>
    <row r="77" spans="1:8" x14ac:dyDescent="0.2">
      <c r="A77" s="37"/>
      <c r="B77" s="38"/>
      <c r="C77" s="90"/>
      <c r="D77" s="90"/>
      <c r="E77" s="90"/>
      <c r="F77" s="90"/>
      <c r="G77" s="90"/>
      <c r="H77" s="90"/>
    </row>
    <row r="78" spans="1:8" x14ac:dyDescent="0.2">
      <c r="A78" s="161" t="s">
        <v>167</v>
      </c>
      <c r="B78" s="162"/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</row>
    <row r="79" spans="1:8" x14ac:dyDescent="0.2">
      <c r="A79" s="35"/>
      <c r="B79" s="36" t="s">
        <v>168</v>
      </c>
      <c r="C79" s="90">
        <v>0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</row>
    <row r="80" spans="1:8" ht="24" x14ac:dyDescent="0.2">
      <c r="A80" s="35"/>
      <c r="B80" s="73" t="s">
        <v>169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</row>
    <row r="81" spans="1:8" x14ac:dyDescent="0.2">
      <c r="A81" s="35"/>
      <c r="B81" s="36" t="s">
        <v>170</v>
      </c>
      <c r="C81" s="90">
        <v>0</v>
      </c>
      <c r="D81" s="90">
        <v>0</v>
      </c>
      <c r="E81" s="90">
        <v>0</v>
      </c>
      <c r="F81" s="90">
        <v>0</v>
      </c>
      <c r="G81" s="90">
        <v>0</v>
      </c>
      <c r="H81" s="90">
        <v>0</v>
      </c>
    </row>
    <row r="82" spans="1:8" x14ac:dyDescent="0.2">
      <c r="A82" s="35"/>
      <c r="B82" s="36" t="s">
        <v>171</v>
      </c>
      <c r="C82" s="90">
        <v>0</v>
      </c>
      <c r="D82" s="90">
        <v>0</v>
      </c>
      <c r="E82" s="90">
        <v>0</v>
      </c>
      <c r="F82" s="90">
        <v>0</v>
      </c>
      <c r="G82" s="90">
        <v>0</v>
      </c>
      <c r="H82" s="90">
        <v>0</v>
      </c>
    </row>
    <row r="83" spans="1:8" x14ac:dyDescent="0.2">
      <c r="A83" s="37"/>
      <c r="B83" s="38"/>
      <c r="C83" s="39"/>
      <c r="D83" s="39"/>
      <c r="E83" s="39"/>
      <c r="F83" s="39"/>
      <c r="G83" s="39"/>
      <c r="H83" s="39"/>
    </row>
    <row r="84" spans="1:8" x14ac:dyDescent="0.2">
      <c r="A84" s="161" t="s">
        <v>122</v>
      </c>
      <c r="B84" s="162"/>
      <c r="C84" s="91">
        <f>C47+C10</f>
        <v>1248252575</v>
      </c>
      <c r="D84" s="91">
        <f t="shared" ref="D84:H84" si="2">D47+D10</f>
        <v>72107880.709999993</v>
      </c>
      <c r="E84" s="91">
        <f t="shared" si="2"/>
        <v>1320360455.71</v>
      </c>
      <c r="F84" s="91">
        <f t="shared" si="2"/>
        <v>1296457310.8399999</v>
      </c>
      <c r="G84" s="91">
        <f t="shared" si="2"/>
        <v>1265419324.5600002</v>
      </c>
      <c r="H84" s="91">
        <f t="shared" si="2"/>
        <v>23903144.870000124</v>
      </c>
    </row>
    <row r="85" spans="1:8" ht="12.75" thickBot="1" x14ac:dyDescent="0.25">
      <c r="A85" s="40"/>
      <c r="B85" s="41"/>
      <c r="C85" s="42"/>
      <c r="D85" s="42"/>
      <c r="E85" s="42"/>
      <c r="F85" s="42"/>
      <c r="G85" s="42"/>
      <c r="H85" s="42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7" right="0.38" top="0.45" bottom="0.52" header="0.3" footer="0.3"/>
  <pageSetup scale="6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6" sqref="A6:G6"/>
    </sheetView>
  </sheetViews>
  <sheetFormatPr baseColWidth="10" defaultRowHeight="12" x14ac:dyDescent="0.2"/>
  <cols>
    <col min="1" max="1" width="58.42578125" style="4" customWidth="1"/>
    <col min="2" max="2" width="14.7109375" style="4" bestFit="1" customWidth="1"/>
    <col min="3" max="3" width="13.42578125" style="4" customWidth="1"/>
    <col min="4" max="7" width="14.7109375" style="4" bestFit="1" customWidth="1"/>
    <col min="8" max="16384" width="11.42578125" style="4"/>
  </cols>
  <sheetData>
    <row r="1" spans="1:7" ht="12.75" thickBot="1" x14ac:dyDescent="0.25">
      <c r="B1" s="32"/>
    </row>
    <row r="2" spans="1:7" x14ac:dyDescent="0.2">
      <c r="A2" s="171" t="s">
        <v>259</v>
      </c>
      <c r="B2" s="172"/>
      <c r="C2" s="172"/>
      <c r="D2" s="172"/>
      <c r="E2" s="172"/>
      <c r="F2" s="172"/>
      <c r="G2" s="173"/>
    </row>
    <row r="3" spans="1:7" x14ac:dyDescent="0.2">
      <c r="A3" s="107" t="s">
        <v>262</v>
      </c>
      <c r="B3" s="108"/>
      <c r="C3" s="108"/>
      <c r="D3" s="108"/>
      <c r="E3" s="108"/>
      <c r="F3" s="108"/>
      <c r="G3" s="174"/>
    </row>
    <row r="4" spans="1:7" x14ac:dyDescent="0.2">
      <c r="A4" s="107" t="s">
        <v>173</v>
      </c>
      <c r="B4" s="108"/>
      <c r="C4" s="108"/>
      <c r="D4" s="108"/>
      <c r="E4" s="108"/>
      <c r="F4" s="108"/>
      <c r="G4" s="174"/>
    </row>
    <row r="5" spans="1:7" x14ac:dyDescent="0.2">
      <c r="A5" s="107" t="s">
        <v>265</v>
      </c>
      <c r="B5" s="108"/>
      <c r="C5" s="108"/>
      <c r="D5" s="108"/>
      <c r="E5" s="108"/>
      <c r="F5" s="108"/>
      <c r="G5" s="174"/>
    </row>
    <row r="6" spans="1:7" ht="12.75" thickBot="1" x14ac:dyDescent="0.25">
      <c r="A6" s="175" t="s">
        <v>0</v>
      </c>
      <c r="B6" s="176"/>
      <c r="C6" s="176"/>
      <c r="D6" s="176"/>
      <c r="E6" s="176"/>
      <c r="F6" s="176"/>
      <c r="G6" s="177"/>
    </row>
    <row r="7" spans="1:7" ht="12.75" thickBot="1" x14ac:dyDescent="0.25">
      <c r="A7" s="115" t="s">
        <v>1</v>
      </c>
      <c r="B7" s="185" t="s">
        <v>43</v>
      </c>
      <c r="C7" s="186"/>
      <c r="D7" s="186"/>
      <c r="E7" s="186"/>
      <c r="F7" s="187"/>
      <c r="G7" s="121" t="s">
        <v>44</v>
      </c>
    </row>
    <row r="8" spans="1:7" ht="24.75" thickBot="1" x14ac:dyDescent="0.25">
      <c r="A8" s="116"/>
      <c r="B8" s="7" t="s">
        <v>3</v>
      </c>
      <c r="C8" s="7" t="s">
        <v>45</v>
      </c>
      <c r="D8" s="7" t="s">
        <v>46</v>
      </c>
      <c r="E8" s="7" t="s">
        <v>174</v>
      </c>
      <c r="F8" s="7" t="s">
        <v>21</v>
      </c>
      <c r="G8" s="122"/>
    </row>
    <row r="9" spans="1:7" x14ac:dyDescent="0.2">
      <c r="A9" s="55" t="s">
        <v>175</v>
      </c>
      <c r="B9" s="68">
        <f>B10+B11+B12+B15+B16+B19</f>
        <v>1126512121</v>
      </c>
      <c r="C9" s="68">
        <f t="shared" ref="C9:G9" si="0">C10+C11+C12+C15+C16+C19</f>
        <v>44056341.259999998</v>
      </c>
      <c r="D9" s="68">
        <f t="shared" si="0"/>
        <v>1170568462.26</v>
      </c>
      <c r="E9" s="68">
        <f t="shared" si="0"/>
        <v>1160210796.26</v>
      </c>
      <c r="F9" s="68">
        <f t="shared" si="0"/>
        <v>1147193099.1600001</v>
      </c>
      <c r="G9" s="68">
        <f t="shared" si="0"/>
        <v>10357666</v>
      </c>
    </row>
    <row r="10" spans="1:7" x14ac:dyDescent="0.2">
      <c r="A10" s="56" t="s">
        <v>176</v>
      </c>
      <c r="B10" s="69">
        <f>SUM(FORMATO_6a_GOG!C11)</f>
        <v>1126512121</v>
      </c>
      <c r="C10" s="69">
        <f>FORMATO_6a_GOG!D11</f>
        <v>44056341.259999998</v>
      </c>
      <c r="D10" s="68">
        <f>B10+C10</f>
        <v>1170568462.26</v>
      </c>
      <c r="E10" s="69">
        <f>SUM(FORMATO_6a_GOG!F11)</f>
        <v>1160210796.26</v>
      </c>
      <c r="F10" s="69">
        <f>SUM(FORMATO_6a_GOG!G11)</f>
        <v>1147193099.1600001</v>
      </c>
      <c r="G10" s="69">
        <f>D10-E10</f>
        <v>10357666</v>
      </c>
    </row>
    <row r="11" spans="1:7" x14ac:dyDescent="0.2">
      <c r="A11" s="56" t="s">
        <v>177</v>
      </c>
      <c r="B11" s="69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</row>
    <row r="12" spans="1:7" x14ac:dyDescent="0.2">
      <c r="A12" s="56" t="s">
        <v>178</v>
      </c>
      <c r="B12" s="69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</row>
    <row r="13" spans="1:7" x14ac:dyDescent="0.2">
      <c r="A13" s="56" t="s">
        <v>179</v>
      </c>
      <c r="B13" s="69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</row>
    <row r="14" spans="1:7" x14ac:dyDescent="0.2">
      <c r="A14" s="56" t="s">
        <v>180</v>
      </c>
      <c r="B14" s="69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</row>
    <row r="15" spans="1:7" x14ac:dyDescent="0.2">
      <c r="A15" s="56" t="s">
        <v>181</v>
      </c>
      <c r="B15" s="69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</row>
    <row r="16" spans="1:7" ht="24" x14ac:dyDescent="0.2">
      <c r="A16" s="56" t="s">
        <v>182</v>
      </c>
      <c r="B16" s="69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</row>
    <row r="17" spans="1:7" x14ac:dyDescent="0.2">
      <c r="A17" s="57" t="s">
        <v>183</v>
      </c>
      <c r="B17" s="69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</row>
    <row r="18" spans="1:7" x14ac:dyDescent="0.2">
      <c r="A18" s="57" t="s">
        <v>184</v>
      </c>
      <c r="B18" s="69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</row>
    <row r="19" spans="1:7" x14ac:dyDescent="0.2">
      <c r="A19" s="56" t="s">
        <v>185</v>
      </c>
      <c r="B19" s="69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</row>
    <row r="20" spans="1:7" x14ac:dyDescent="0.2">
      <c r="A20" s="56"/>
      <c r="B20" s="69"/>
      <c r="C20" s="102"/>
      <c r="D20" s="102"/>
      <c r="E20" s="102"/>
      <c r="F20" s="102"/>
      <c r="G20" s="102"/>
    </row>
    <row r="21" spans="1:7" x14ac:dyDescent="0.2">
      <c r="A21" s="55" t="s">
        <v>186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</row>
    <row r="22" spans="1:7" x14ac:dyDescent="0.2">
      <c r="A22" s="56" t="s">
        <v>176</v>
      </c>
      <c r="B22" s="69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</row>
    <row r="23" spans="1:7" x14ac:dyDescent="0.2">
      <c r="A23" s="56" t="s">
        <v>177</v>
      </c>
      <c r="B23" s="69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</row>
    <row r="24" spans="1:7" x14ac:dyDescent="0.2">
      <c r="A24" s="56" t="s">
        <v>178</v>
      </c>
      <c r="B24" s="69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</row>
    <row r="25" spans="1:7" x14ac:dyDescent="0.2">
      <c r="A25" s="56" t="s">
        <v>179</v>
      </c>
      <c r="B25" s="69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</row>
    <row r="26" spans="1:7" x14ac:dyDescent="0.2">
      <c r="A26" s="56" t="s">
        <v>180</v>
      </c>
      <c r="B26" s="69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</row>
    <row r="27" spans="1:7" x14ac:dyDescent="0.2">
      <c r="A27" s="56" t="s">
        <v>181</v>
      </c>
      <c r="B27" s="69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</row>
    <row r="28" spans="1:7" ht="24" x14ac:dyDescent="0.2">
      <c r="A28" s="56" t="s">
        <v>182</v>
      </c>
      <c r="B28" s="69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</row>
    <row r="29" spans="1:7" x14ac:dyDescent="0.2">
      <c r="A29" s="57" t="s">
        <v>183</v>
      </c>
      <c r="B29" s="69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</row>
    <row r="30" spans="1:7" x14ac:dyDescent="0.2">
      <c r="A30" s="57" t="s">
        <v>184</v>
      </c>
      <c r="B30" s="69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</row>
    <row r="31" spans="1:7" x14ac:dyDescent="0.2">
      <c r="A31" s="56" t="s">
        <v>185</v>
      </c>
      <c r="B31" s="69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</row>
    <row r="32" spans="1:7" x14ac:dyDescent="0.2">
      <c r="A32" s="55" t="s">
        <v>187</v>
      </c>
      <c r="B32" s="68">
        <f>B21+B9</f>
        <v>1126512121</v>
      </c>
      <c r="C32" s="68">
        <f t="shared" ref="C32:G32" si="1">C21+C9</f>
        <v>44056341.259999998</v>
      </c>
      <c r="D32" s="68">
        <f t="shared" si="1"/>
        <v>1170568462.26</v>
      </c>
      <c r="E32" s="68">
        <f t="shared" si="1"/>
        <v>1160210796.26</v>
      </c>
      <c r="F32" s="68">
        <f t="shared" si="1"/>
        <v>1147193099.1600001</v>
      </c>
      <c r="G32" s="68">
        <f t="shared" si="1"/>
        <v>10357666</v>
      </c>
    </row>
    <row r="33" spans="1:7" ht="12.75" thickBot="1" x14ac:dyDescent="0.25">
      <c r="A33" s="58"/>
      <c r="B33" s="71"/>
      <c r="C33" s="72"/>
      <c r="D33" s="72"/>
      <c r="E33" s="72"/>
      <c r="F33" s="72"/>
      <c r="G33" s="72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2023-03-29T21:26:09Z</cp:lastPrinted>
  <dcterms:created xsi:type="dcterms:W3CDTF">2017-01-24T00:42:56Z</dcterms:created>
  <dcterms:modified xsi:type="dcterms:W3CDTF">2023-03-29T21:26:12Z</dcterms:modified>
</cp:coreProperties>
</file>